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33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'Sheet1'!$A:$I</definedName>
    <definedName name="_xlnm.Print_Area" localSheetId="1">'Sheet2'!$A:$J</definedName>
    <definedName name="_xlnm.Print_Area" localSheetId="2">'Sheet3'!$A:$M</definedName>
    <definedName name="_xlnm.Print_Area" localSheetId="3">'Sheet4'!$A:$I</definedName>
    <definedName name="touroku">#REF!</definedName>
  </definedNames>
  <calcPr fullCalcOnLoad="1"/>
</workbook>
</file>

<file path=xl/sharedStrings.xml><?xml version="1.0" encoding="utf-8"?>
<sst xmlns="http://schemas.openxmlformats.org/spreadsheetml/2006/main" count="621" uniqueCount="217">
  <si>
    <t xml:space="preserve">  面　積</t>
  </si>
  <si>
    <t>一般会計総額</t>
  </si>
  <si>
    <t xml:space="preserve">   (㌶）　</t>
  </si>
  <si>
    <t xml:space="preserve"> 新　　湊</t>
  </si>
  <si>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</si>
  <si>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</si>
  <si>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</si>
  <si>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</si>
  <si>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</si>
  <si>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</si>
  <si>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</si>
  <si>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宇 奈 月</t>
  </si>
  <si>
    <t xml:space="preserve"> 入　　善</t>
  </si>
  <si>
    <t xml:space="preserve"> 朝　　日</t>
  </si>
  <si>
    <t xml:space="preserve"> 婦　　中</t>
  </si>
  <si>
    <t xml:space="preserve"> 小　　杉</t>
  </si>
  <si>
    <t xml:space="preserve"> 大　　門</t>
  </si>
  <si>
    <t xml:space="preserve"> 大　　島</t>
  </si>
  <si>
    <t xml:space="preserve"> 福　　岡</t>
  </si>
  <si>
    <t>町小計</t>
  </si>
  <si>
    <t>市町小計</t>
  </si>
  <si>
    <t xml:space="preserve"> 舟　　橋</t>
  </si>
  <si>
    <t xml:space="preserve"> 山　　田</t>
  </si>
  <si>
    <t>村小計</t>
  </si>
  <si>
    <t>市町村小計</t>
  </si>
  <si>
    <t>総計</t>
  </si>
  <si>
    <t>１Ｋ㎡当り</t>
  </si>
  <si>
    <t>公　立　図　書　館　集　計</t>
  </si>
  <si>
    <t>住民１人あたり</t>
  </si>
  <si>
    <t>館  名</t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</si>
  <si>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</si>
  <si>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</si>
  <si>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</si>
  <si>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</si>
  <si>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八尾ほんの森</t>
  </si>
  <si>
    <t xml:space="preserve"> 県　　立</t>
  </si>
  <si>
    <t xml:space="preserve"> 小 矢 部</t>
  </si>
  <si>
    <t xml:space="preserve">     奥田北</t>
  </si>
  <si>
    <t xml:space="preserve">     堀川南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</si>
  <si>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</si>
  <si>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</si>
  <si>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</si>
  <si>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</si>
  <si>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</si>
  <si>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</si>
  <si>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</si>
  <si>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　　四　方</t>
  </si>
  <si>
    <t xml:space="preserve">     堀　川</t>
  </si>
  <si>
    <t>　   山　室</t>
  </si>
  <si>
    <t>　   東　部</t>
  </si>
  <si>
    <t xml:space="preserve"> 　　伏　木</t>
  </si>
  <si>
    <t xml:space="preserve"> 　　戸　出</t>
  </si>
  <si>
    <t xml:space="preserve"> 　　中　田</t>
  </si>
  <si>
    <t xml:space="preserve">  　 東　部</t>
  </si>
  <si>
    <t xml:space="preserve"> 大 沢 野</t>
  </si>
  <si>
    <t xml:space="preserve"> 大　　山</t>
  </si>
  <si>
    <t xml:space="preserve">  　 東　町</t>
  </si>
  <si>
    <t xml:space="preserve"> 　　福　島</t>
  </si>
  <si>
    <t xml:space="preserve"> 細 　 入</t>
  </si>
  <si>
    <t xml:space="preserve">    下 　</t>
  </si>
  <si>
    <t>人口密度</t>
  </si>
  <si>
    <t>平成17年度予算</t>
  </si>
  <si>
    <t>図書館費</t>
  </si>
  <si>
    <t>資料費</t>
  </si>
  <si>
    <t>図書費</t>
  </si>
  <si>
    <t>(人）</t>
  </si>
  <si>
    <t>(千万円）</t>
  </si>
  <si>
    <t>総額(千円)</t>
  </si>
  <si>
    <t>(千円）</t>
  </si>
  <si>
    <t>(円）</t>
  </si>
  <si>
    <t>奉仕人口</t>
  </si>
  <si>
    <t xml:space="preserve"> とやま市民交流館
 図書ｻｰﾋﾞｽｺｰﾅｰ</t>
  </si>
  <si>
    <r>
      <t xml:space="preserve">　 </t>
    </r>
    <r>
      <rPr>
        <sz val="10"/>
        <color indexed="8"/>
        <rFont val="ＭＳ 明朝"/>
        <family val="1"/>
      </rPr>
      <t>おとぎの館</t>
    </r>
  </si>
  <si>
    <t xml:space="preserve"> 砺波市立砺波</t>
  </si>
  <si>
    <t xml:space="preserve">　　　    平 </t>
  </si>
  <si>
    <t>　　　　 上平</t>
  </si>
  <si>
    <t>　　　　 利賀</t>
  </si>
  <si>
    <t>　　　　 井波</t>
  </si>
  <si>
    <t>　　　　 井口</t>
  </si>
  <si>
    <t>　　　　 福野</t>
  </si>
  <si>
    <t>　　　　 福光</t>
  </si>
  <si>
    <t xml:space="preserve"> 南砺市立城端</t>
  </si>
  <si>
    <t>総数</t>
  </si>
  <si>
    <t/>
  </si>
  <si>
    <t xml:space="preserve"> 　　　　庄川</t>
  </si>
  <si>
    <t>　富山市立図書館本館に含む</t>
  </si>
  <si>
    <t>　富山市立図書館本館に含む</t>
  </si>
  <si>
    <t>年間受入冊数</t>
  </si>
  <si>
    <t>図書総数</t>
  </si>
  <si>
    <t>うち購入</t>
  </si>
  <si>
    <t>うち児童</t>
  </si>
  <si>
    <t>貸出冊数</t>
  </si>
  <si>
    <t>うち児童書</t>
  </si>
  <si>
    <t>(冊）</t>
  </si>
  <si>
    <t>（冊）</t>
  </si>
  <si>
    <t xml:space="preserve">  (冊）</t>
  </si>
  <si>
    <t>所 蔵</t>
  </si>
  <si>
    <t>蔵 書 冊 数</t>
  </si>
  <si>
    <t>登 録 者</t>
  </si>
  <si>
    <t>個 人 貸 出</t>
  </si>
  <si>
    <t>館  名</t>
  </si>
  <si>
    <t>総 数</t>
  </si>
  <si>
    <t>うち児童書</t>
  </si>
  <si>
    <t xml:space="preserve"> 図書(冊)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</si>
  <si>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</si>
  <si>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</si>
  <si>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</si>
  <si>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</si>
  <si>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</si>
  <si>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</si>
  <si>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</si>
  <si>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</si>
  <si>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</si>
  <si>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</si>
  <si>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</si>
  <si>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</si>
  <si>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</si>
  <si>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</si>
  <si>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 xml:space="preserve"> 　　伏　木</t>
  </si>
  <si>
    <t xml:space="preserve"> 　　戸　出</t>
  </si>
  <si>
    <t xml:space="preserve"> 　　中　田</t>
  </si>
  <si>
    <t xml:space="preserve">  　 東　部</t>
  </si>
  <si>
    <r>
      <t xml:space="preserve">　 </t>
    </r>
    <r>
      <rPr>
        <sz val="10"/>
        <color indexed="8"/>
        <rFont val="ＭＳ 明朝"/>
        <family val="1"/>
      </rPr>
      <t>おとぎの館</t>
    </r>
  </si>
  <si>
    <t>所 蔵</t>
  </si>
  <si>
    <t>蔵 書 冊 数</t>
  </si>
  <si>
    <t>登 録 者</t>
  </si>
  <si>
    <t>個 人 貸 出</t>
  </si>
  <si>
    <t>館  名</t>
  </si>
  <si>
    <t>総 数</t>
  </si>
  <si>
    <t xml:space="preserve">　　　    平 </t>
  </si>
  <si>
    <t xml:space="preserve"> 大 沢 野</t>
  </si>
  <si>
    <t xml:space="preserve"> 大　　山</t>
  </si>
  <si>
    <t xml:space="preserve">  　 東　町</t>
  </si>
  <si>
    <t xml:space="preserve"> 　　福　島</t>
  </si>
  <si>
    <t xml:space="preserve"> 細 　 入</t>
  </si>
  <si>
    <t xml:space="preserve">    下 　</t>
  </si>
  <si>
    <t>職　　　　員</t>
  </si>
  <si>
    <t>職員1人</t>
  </si>
  <si>
    <t>住民１人あたり</t>
  </si>
  <si>
    <t>個 人 貸 出</t>
  </si>
  <si>
    <t>総　数</t>
  </si>
  <si>
    <t>専　任</t>
  </si>
  <si>
    <t>兼　任</t>
  </si>
  <si>
    <t>蔵書冊数</t>
  </si>
  <si>
    <t>年間購入</t>
  </si>
  <si>
    <t>貸出図書</t>
  </si>
  <si>
    <t>登録率</t>
  </si>
  <si>
    <t>登録者１人</t>
  </si>
  <si>
    <t>(うち司書)</t>
  </si>
  <si>
    <t>人　口</t>
  </si>
  <si>
    <t>図書冊数</t>
  </si>
  <si>
    <t>冊　　数</t>
  </si>
  <si>
    <t>あたり冊数</t>
  </si>
  <si>
    <t>（人）</t>
  </si>
  <si>
    <t>（冊）</t>
  </si>
  <si>
    <t>あたり</t>
  </si>
  <si>
    <t>（人）</t>
  </si>
  <si>
    <t>（％）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</si>
  <si>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</si>
  <si>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</si>
  <si>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</si>
  <si>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</si>
  <si>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</si>
  <si>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</si>
  <si>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</si>
  <si>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</si>
  <si>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</si>
  <si>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</si>
  <si>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</si>
  <si>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</si>
  <si>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</si>
  <si>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</si>
  <si>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>館  名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</si>
  <si>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</si>
  <si>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</si>
  <si>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</si>
  <si>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</si>
  <si>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</si>
  <si>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</si>
  <si>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</si>
  <si>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</si>
  <si>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</si>
  <si>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</si>
  <si>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</si>
  <si>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</si>
  <si>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</si>
  <si>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</si>
  <si>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 xml:space="preserve"> 　　伏　木</t>
  </si>
  <si>
    <t xml:space="preserve"> 　　戸　出</t>
  </si>
  <si>
    <t xml:space="preserve"> 　　中　田</t>
  </si>
  <si>
    <t xml:space="preserve">  　 東　部</t>
  </si>
  <si>
    <r>
      <t xml:space="preserve">　 </t>
    </r>
    <r>
      <rPr>
        <sz val="10"/>
        <color indexed="8"/>
        <rFont val="ＭＳ 明朝"/>
        <family val="1"/>
      </rPr>
      <t>おとぎの館</t>
    </r>
  </si>
  <si>
    <t xml:space="preserve">　　　    平 </t>
  </si>
  <si>
    <t xml:space="preserve"> 大 沢 野</t>
  </si>
  <si>
    <t xml:space="preserve"> 大　　山</t>
  </si>
  <si>
    <t xml:space="preserve">  　 東　町</t>
  </si>
  <si>
    <t xml:space="preserve"> 　　福　島</t>
  </si>
  <si>
    <t xml:space="preserve"> 細 　 入</t>
  </si>
  <si>
    <t xml:space="preserve">    下 　</t>
  </si>
  <si>
    <t>(箇所）</t>
  </si>
  <si>
    <t>(枚）</t>
  </si>
  <si>
    <t>(件）</t>
  </si>
  <si>
    <t>(回）</t>
  </si>
  <si>
    <t>相互貸借冊数</t>
  </si>
  <si>
    <t>調査相談</t>
  </si>
  <si>
    <t>回　数</t>
  </si>
  <si>
    <t>参加者</t>
  </si>
  <si>
    <t>団体数・</t>
  </si>
  <si>
    <t>配本箇所数</t>
  </si>
  <si>
    <t>配本冊数</t>
  </si>
  <si>
    <t>貸　出</t>
  </si>
  <si>
    <t>借　受</t>
  </si>
  <si>
    <t>複　写
サービス</t>
  </si>
  <si>
    <t>集会活動</t>
  </si>
  <si>
    <t>団体貸出・停本所等</t>
  </si>
  <si>
    <t>※奉仕人口は平成17年3月31日現在の住民基本台帳に基づく
※人口密度は「平成16年　富山県の人口」による（一部については、奉仕人口÷面積（県市町
　村課「固定資産の価格等の概要調査」による）で算出）</t>
  </si>
  <si>
    <t>不明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</si>
</sst>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"/>
    <numFmt numFmtId="178" formatCode="0E+00"/>
    <numFmt numFmtId="179" formatCode="\$#,##0.00;\(\$#,##0.00\)"/>
    <numFmt numFmtId="180" formatCode="\$#,##0;\(\$#,##0\)"/>
    <numFmt numFmtId="181" formatCode="[$-411]ee\-m\-d"/>
    <numFmt numFmtId="182" formatCode="m/d"/>
    <numFmt numFmtId="183" formatCode="m/d/yy\ h:mm"/>
    <numFmt numFmtId="184" formatCode="[$-411]ee/m/d"/>
    <numFmt numFmtId="185" formatCode="[$-411]ee&quot;年&quot;m&quot;月&quot;d&quot;日&quot;"/>
    <numFmt numFmtId="186" formatCode="[$-411]gggee&quot;年&quot;m&quot;月&quot;d&quot;日&quot;"/>
    <numFmt numFmtId="187" formatCode="#,##0.0;[Red]&quot;▲&quot;#,##0.0"/>
    <numFmt numFmtId="188" formatCode="#,###;[Red]&quot;▲&quot;#,###;&quot; －  &quot;"/>
    <numFmt numFmtId="189" formatCode="#,###;[Red]&quot;△&quot;#,###;&quot; －  &quot;"/>
    <numFmt numFmtId="190" formatCode="#,###;[Red]&quot;▲&quot;#,###;"/>
    <numFmt numFmtId="191" formatCode="#,###;[Red]#,###;&quot; －  &quot;"/>
    <numFmt numFmtId="192" formatCode="#,###;[Red]#,###;"/>
    <numFmt numFmtId="193" formatCode="#,###;[Red]\-#,###;&quot; － &quot;"/>
    <numFmt numFmtId="194" formatCode="#,###;[Red]&quot;△&quot;#,###;&quot; OK  &quot;"/>
    <numFmt numFmtId="195" formatCode="0.00\ "/>
    <numFmt numFmtId="196" formatCode="#,##0.0\ "/>
    <numFmt numFmtId="197" formatCode="?,??0\ ;&quot;△&quot;\ ??0\ "/>
    <numFmt numFmtId="198" formatCode="0.00\ ;&quot;△&quot;0.00\ "/>
    <numFmt numFmtId="199" formatCode="0.0\ ;&quot;△&quot;0.0\ "/>
    <numFmt numFmtId="200" formatCode="0.00;&quot;△&quot;0.00"/>
    <numFmt numFmtId="201" formatCode="?,??0\ ;&quot;△&quot;?,??0\ "/>
    <numFmt numFmtId="202" formatCode="?,??0\ ;&quot;△&quot;#,##0\ 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_);[Red]\(#,##0\)"/>
    <numFmt numFmtId="208" formatCode="#,##0_ "/>
    <numFmt numFmtId="209" formatCode="&quot;\&quot;#,##0_);[Red]\(&quot;\&quot;#,##0\)"/>
    <numFmt numFmtId="210" formatCode="\(#,##0\)"/>
    <numFmt numFmtId="211" formatCode="0.0_);[Red]\(0.0\)"/>
    <numFmt numFmtId="212" formatCode="0.00_);[Red]\(0.00\)"/>
    <numFmt numFmtId="213" formatCode="#,###"/>
    <numFmt numFmtId="214" formatCode="0.0"/>
    <numFmt numFmtId="215" formatCode="0.0%"/>
    <numFmt numFmtId="216" formatCode="0_);[Red]\(0\)"/>
    <numFmt numFmtId="217" formatCode="ggge&quot;年&quot;"/>
    <numFmt numFmtId="218" formatCode="&quot;平&quot;&quot;成&quot;\7&quot;年&quot;"/>
    <numFmt numFmtId="219" formatCode="#,##0.0_ "/>
    <numFmt numFmtId="220" formatCode="0_);\(0\)"/>
    <numFmt numFmtId="221" formatCode="000\-0000"/>
    <numFmt numFmtId="222" formatCode=";&quot;有&quot;;&quot;無&quot;"/>
    <numFmt numFmtId="223" formatCode="#,###&quot;台&quot;"/>
    <numFmt numFmtId="224" formatCode=";&quot;可&quot;;&quot;不可&quot;"/>
    <numFmt numFmtId="225" formatCode="#&quot;人&quot;"/>
    <numFmt numFmtId="226" formatCode="#&quot;冊&quot;"/>
    <numFmt numFmtId="227" formatCode="#,###&quot;冊&quot;"/>
    <numFmt numFmtId="228" formatCode="#,###&quot;点&quot;"/>
    <numFmt numFmtId="229" formatCode="#&quot;紙&quot;"/>
    <numFmt numFmtId="230" formatCode="#,###&quot;誌&quot;"/>
    <numFmt numFmtId="231" formatCode="#,###&quot;人&quot;"/>
    <numFmt numFmtId="232" formatCode="\(\ 0\)"/>
    <numFmt numFmtId="233" formatCode="\(0\)"/>
    <numFmt numFmtId="234" formatCode="[&lt;10]\(\ \ 0\);[&lt;100]\(\ 0\);\(0\)"/>
    <numFmt numFmtId="235" formatCode="[&lt;10]\(\ 0\);\(0\)"/>
    <numFmt numFmtId="236" formatCode="#,##0\ "/>
    <numFmt numFmtId="237" formatCode="#,##0&quot; &quot;"/>
    <numFmt numFmtId="238" formatCode="#,##0.0;[Red]#,##0.0"/>
    <numFmt numFmtId="239" formatCode="#,##0.00_);[Red]\(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0"/>
    </font>
    <font>
      <sz val="20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7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>
      <alignment vertical="center"/>
    </xf>
    <xf numFmtId="3" fontId="8" fillId="0" borderId="4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horizontal="center" vertical="center" shrinkToFit="1"/>
      <protection locked="0"/>
    </xf>
    <xf numFmtId="176" fontId="8" fillId="0" borderId="2" xfId="0" applyNumberFormat="1" applyFont="1" applyBorder="1" applyAlignment="1" applyProtection="1">
      <alignment horizontal="center" vertical="center" shrinkToFit="1"/>
      <protection locked="0"/>
    </xf>
    <xf numFmtId="3" fontId="8" fillId="0" borderId="3" xfId="0" applyNumberFormat="1" applyFont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49" fontId="10" fillId="0" borderId="0" xfId="0" applyNumberFormat="1" applyFont="1" applyFill="1" applyBorder="1" applyAlignment="1" applyProtection="1">
      <alignment horizontal="centerContinuous" wrapText="1"/>
      <protection locked="0"/>
    </xf>
    <xf numFmtId="49" fontId="10" fillId="0" borderId="0" xfId="0" applyNumberFormat="1" applyFont="1" applyBorder="1" applyAlignment="1" applyProtection="1">
      <alignment horizontal="centerContinuous"/>
      <protection locked="0"/>
    </xf>
    <xf numFmtId="3" fontId="8" fillId="0" borderId="8" xfId="0" applyNumberFormat="1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center" vertical="center" shrinkToFit="1"/>
      <protection locked="0"/>
    </xf>
    <xf numFmtId="3" fontId="8" fillId="0" borderId="10" xfId="0" applyNumberFormat="1" applyFont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Border="1" applyAlignment="1" applyProtection="1">
      <alignment horizontal="center" vertical="center" shrinkToFit="1"/>
      <protection locked="0"/>
    </xf>
    <xf numFmtId="3" fontId="8" fillId="0" borderId="12" xfId="0" applyNumberFormat="1" applyFont="1" applyBorder="1" applyAlignment="1" applyProtection="1">
      <alignment horizontal="center" vertical="center" shrinkToFit="1"/>
      <protection locked="0"/>
    </xf>
    <xf numFmtId="3" fontId="8" fillId="0" borderId="13" xfId="0" applyNumberFormat="1" applyFont="1" applyBorder="1" applyAlignment="1" applyProtection="1">
      <alignment horizontal="center" vertical="center" shrinkToFit="1"/>
      <protection locked="0"/>
    </xf>
    <xf numFmtId="3" fontId="8" fillId="0" borderId="14" xfId="0" applyNumberFormat="1" applyFont="1" applyBorder="1" applyAlignment="1" applyProtection="1">
      <alignment horizontal="center" vertical="center" shrinkToFit="1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Border="1" applyAlignment="1" applyProtection="1">
      <alignment vertical="center"/>
      <protection locked="0"/>
    </xf>
    <xf numFmtId="3" fontId="8" fillId="0" borderId="17" xfId="0" applyNumberFormat="1" applyFont="1" applyBorder="1" applyAlignment="1" applyProtection="1">
      <alignment vertical="center"/>
      <protection locked="0"/>
    </xf>
    <xf numFmtId="3" fontId="8" fillId="0" borderId="18" xfId="0" applyNumberFormat="1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9" xfId="0" applyNumberFormat="1" applyFont="1" applyBorder="1" applyAlignment="1" applyProtection="1">
      <alignment vertical="center"/>
      <protection locked="0"/>
    </xf>
    <xf numFmtId="3" fontId="8" fillId="0" borderId="20" xfId="0" applyNumberFormat="1" applyFont="1" applyBorder="1" applyAlignment="1" applyProtection="1">
      <alignment vertical="center"/>
      <protection locked="0"/>
    </xf>
    <xf numFmtId="3" fontId="8" fillId="0" borderId="21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horizontal="center" vertical="center" shrinkToFit="1"/>
      <protection locked="0"/>
    </xf>
    <xf numFmtId="176" fontId="8" fillId="0" borderId="9" xfId="0" applyNumberFormat="1" applyFont="1" applyBorder="1" applyAlignment="1" applyProtection="1">
      <alignment horizontal="center" vertical="center" shrinkToFit="1"/>
      <protection locked="0"/>
    </xf>
    <xf numFmtId="176" fontId="8" fillId="0" borderId="12" xfId="0" applyNumberFormat="1" applyFont="1" applyBorder="1" applyAlignment="1" applyProtection="1">
      <alignment horizontal="center" vertical="center" shrinkToFit="1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3" fontId="8" fillId="0" borderId="23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3" fontId="8" fillId="0" borderId="25" xfId="0" applyNumberFormat="1" applyFont="1" applyBorder="1" applyAlignment="1" applyProtection="1">
      <alignment vertical="center"/>
      <protection locked="0"/>
    </xf>
    <xf numFmtId="3" fontId="8" fillId="0" borderId="14" xfId="0" applyNumberFormat="1" applyFont="1" applyBorder="1" applyAlignment="1" applyProtection="1">
      <alignment vertical="center"/>
      <protection locked="0"/>
    </xf>
    <xf numFmtId="3" fontId="8" fillId="0" borderId="8" xfId="0" applyNumberFormat="1" applyFont="1" applyBorder="1" applyAlignment="1" applyProtection="1">
      <alignment horizontal="centerContinuous" vertical="center" shrinkToFit="1"/>
      <protection locked="0"/>
    </xf>
    <xf numFmtId="3" fontId="6" fillId="0" borderId="0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26" xfId="0" applyNumberFormat="1" applyFont="1" applyBorder="1" applyAlignment="1" applyProtection="1">
      <alignment horizontal="centerContinuous" vertical="center" shrinkToFit="1"/>
      <protection locked="0"/>
    </xf>
    <xf numFmtId="3" fontId="6" fillId="0" borderId="27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0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22" xfId="0" applyNumberFormat="1" applyFont="1" applyBorder="1" applyAlignment="1" applyProtection="1">
      <alignment horizontal="center" vertical="center" shrinkToFit="1"/>
      <protection locked="0"/>
    </xf>
    <xf numFmtId="3" fontId="10" fillId="0" borderId="8" xfId="0" applyNumberFormat="1" applyFont="1" applyBorder="1" applyAlignment="1" applyProtection="1">
      <alignment horizontal="centerContinuous" vertical="center"/>
      <protection locked="0"/>
    </xf>
    <xf numFmtId="3" fontId="10" fillId="0" borderId="17" xfId="0" applyNumberFormat="1" applyFont="1" applyBorder="1" applyAlignment="1" applyProtection="1">
      <alignment horizontal="centerContinuous" vertical="center"/>
      <protection locked="0"/>
    </xf>
    <xf numFmtId="3" fontId="6" fillId="0" borderId="28" xfId="0" applyNumberFormat="1" applyFont="1" applyBorder="1" applyAlignment="1" applyProtection="1">
      <alignment horizontal="centerContinuous" vertical="center" shrinkToFit="1"/>
      <protection locked="0"/>
    </xf>
    <xf numFmtId="3" fontId="10" fillId="0" borderId="0" xfId="0" applyNumberFormat="1" applyFont="1" applyBorder="1" applyAlignment="1" applyProtection="1">
      <alignment horizontal="centerContinuous" vertical="center"/>
      <protection locked="0"/>
    </xf>
    <xf numFmtId="3" fontId="8" fillId="0" borderId="15" xfId="0" applyNumberFormat="1" applyFont="1" applyBorder="1" applyAlignment="1" applyProtection="1">
      <alignment horizontal="center" vertical="center" shrinkToFit="1"/>
      <protection locked="0"/>
    </xf>
    <xf numFmtId="3" fontId="8" fillId="0" borderId="16" xfId="0" applyNumberFormat="1" applyFont="1" applyBorder="1" applyAlignment="1" applyProtection="1">
      <alignment horizontal="center" vertical="center" shrinkToFit="1"/>
      <protection locked="0"/>
    </xf>
    <xf numFmtId="3" fontId="8" fillId="0" borderId="29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30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31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32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25" xfId="0" applyNumberFormat="1" applyFont="1" applyBorder="1" applyAlignment="1" applyProtection="1">
      <alignment horizontal="center" vertical="center" shrinkToFit="1"/>
      <protection locked="0"/>
    </xf>
    <xf numFmtId="3" fontId="8" fillId="0" borderId="33" xfId="0" applyNumberFormat="1" applyFont="1" applyBorder="1" applyAlignment="1" applyProtection="1">
      <alignment vertical="center"/>
      <protection locked="0"/>
    </xf>
    <xf numFmtId="234" fontId="8" fillId="0" borderId="34" xfId="0" applyNumberFormat="1" applyFont="1" applyBorder="1" applyAlignment="1" applyProtection="1">
      <alignment vertical="center"/>
      <protection locked="0"/>
    </xf>
    <xf numFmtId="3" fontId="8" fillId="0" borderId="26" xfId="0" applyNumberFormat="1" applyFont="1" applyBorder="1" applyAlignment="1" applyProtection="1">
      <alignment vertical="center"/>
      <protection locked="0"/>
    </xf>
    <xf numFmtId="234" fontId="8" fillId="0" borderId="27" xfId="0" applyNumberFormat="1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235" fontId="8" fillId="0" borderId="22" xfId="0" applyNumberFormat="1" applyFont="1" applyBorder="1" applyAlignment="1" applyProtection="1">
      <alignment vertical="center"/>
      <protection locked="0"/>
    </xf>
    <xf numFmtId="234" fontId="8" fillId="0" borderId="0" xfId="0" applyNumberFormat="1" applyFont="1" applyBorder="1" applyAlignment="1" applyProtection="1">
      <alignment vertical="center"/>
      <protection locked="0"/>
    </xf>
    <xf numFmtId="234" fontId="8" fillId="0" borderId="28" xfId="0" applyNumberFormat="1" applyFont="1" applyBorder="1" applyAlignment="1" applyProtection="1">
      <alignment vertical="center"/>
      <protection locked="0"/>
    </xf>
    <xf numFmtId="3" fontId="8" fillId="0" borderId="35" xfId="0" applyNumberFormat="1" applyFont="1" applyBorder="1" applyAlignment="1" applyProtection="1">
      <alignment vertical="center"/>
      <protection locked="0"/>
    </xf>
    <xf numFmtId="3" fontId="8" fillId="0" borderId="36" xfId="0" applyNumberFormat="1" applyFont="1" applyBorder="1" applyAlignment="1" applyProtection="1">
      <alignment vertical="center"/>
      <protection locked="0"/>
    </xf>
    <xf numFmtId="3" fontId="8" fillId="0" borderId="37" xfId="0" applyNumberFormat="1" applyFont="1" applyBorder="1" applyAlignment="1" applyProtection="1">
      <alignment vertical="center"/>
      <protection locked="0"/>
    </xf>
    <xf numFmtId="3" fontId="8" fillId="0" borderId="30" xfId="0" applyNumberFormat="1" applyFont="1" applyBorder="1" applyAlignment="1" applyProtection="1">
      <alignment vertical="center"/>
      <protection locked="0"/>
    </xf>
    <xf numFmtId="3" fontId="8" fillId="0" borderId="31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 applyProtection="1">
      <alignment vertical="center"/>
      <protection locked="0"/>
    </xf>
    <xf numFmtId="3" fontId="8" fillId="0" borderId="18" xfId="0" applyNumberFormat="1" applyFont="1" applyBorder="1" applyAlignment="1" applyProtection="1">
      <alignment horizontal="center" vertical="center" shrinkToFit="1"/>
      <protection locked="0"/>
    </xf>
    <xf numFmtId="215" fontId="8" fillId="0" borderId="33" xfId="15" applyNumberFormat="1" applyFont="1" applyBorder="1" applyAlignment="1" applyProtection="1">
      <alignment vertical="center"/>
      <protection locked="0"/>
    </xf>
    <xf numFmtId="215" fontId="8" fillId="0" borderId="8" xfId="15" applyNumberFormat="1" applyFont="1" applyBorder="1" applyAlignment="1" applyProtection="1">
      <alignment vertical="center"/>
      <protection locked="0"/>
    </xf>
    <xf numFmtId="215" fontId="8" fillId="0" borderId="37" xfId="15" applyNumberFormat="1" applyFont="1" applyBorder="1" applyAlignment="1" applyProtection="1">
      <alignment vertical="center"/>
      <protection locked="0"/>
    </xf>
    <xf numFmtId="215" fontId="8" fillId="0" borderId="29" xfId="15" applyNumberFormat="1" applyFont="1" applyBorder="1" applyAlignment="1" applyProtection="1">
      <alignment vertical="center"/>
      <protection locked="0"/>
    </xf>
    <xf numFmtId="215" fontId="8" fillId="0" borderId="9" xfId="15" applyNumberFormat="1" applyFont="1" applyBorder="1" applyAlignment="1" applyProtection="1">
      <alignment vertical="center"/>
      <protection locked="0"/>
    </xf>
    <xf numFmtId="215" fontId="8" fillId="0" borderId="15" xfId="15" applyNumberFormat="1" applyFont="1" applyBorder="1" applyAlignment="1" applyProtection="1">
      <alignment vertical="center"/>
      <protection locked="0"/>
    </xf>
    <xf numFmtId="235" fontId="8" fillId="0" borderId="23" xfId="0" applyNumberFormat="1" applyFont="1" applyBorder="1" applyAlignment="1" applyProtection="1">
      <alignment vertical="center"/>
      <protection locked="0"/>
    </xf>
    <xf numFmtId="235" fontId="8" fillId="0" borderId="24" xfId="0" applyNumberFormat="1" applyFont="1" applyBorder="1" applyAlignment="1" applyProtection="1">
      <alignment vertical="center"/>
      <protection locked="0"/>
    </xf>
    <xf numFmtId="235" fontId="8" fillId="0" borderId="25" xfId="0" applyNumberFormat="1" applyFont="1" applyBorder="1" applyAlignment="1" applyProtection="1">
      <alignment vertical="center"/>
      <protection locked="0"/>
    </xf>
    <xf numFmtId="234" fontId="8" fillId="0" borderId="35" xfId="0" applyNumberFormat="1" applyFont="1" applyBorder="1" applyAlignment="1" applyProtection="1">
      <alignment vertical="center"/>
      <protection locked="0"/>
    </xf>
    <xf numFmtId="234" fontId="8" fillId="0" borderId="30" xfId="0" applyNumberFormat="1" applyFont="1" applyBorder="1" applyAlignment="1" applyProtection="1">
      <alignment vertical="center"/>
      <protection locked="0"/>
    </xf>
    <xf numFmtId="234" fontId="8" fillId="0" borderId="38" xfId="0" applyNumberFormat="1" applyFont="1" applyBorder="1" applyAlignment="1" applyProtection="1">
      <alignment vertical="center"/>
      <protection locked="0"/>
    </xf>
    <xf numFmtId="234" fontId="8" fillId="0" borderId="32" xfId="0" applyNumberFormat="1" applyFont="1" applyBorder="1" applyAlignment="1" applyProtection="1">
      <alignment vertical="center"/>
      <protection locked="0"/>
    </xf>
    <xf numFmtId="3" fontId="8" fillId="0" borderId="17" xfId="0" applyNumberFormat="1" applyFont="1" applyBorder="1" applyAlignment="1" applyProtection="1">
      <alignment horizontal="center" vertical="center" shrinkToFit="1"/>
      <protection locked="0"/>
    </xf>
    <xf numFmtId="176" fontId="8" fillId="0" borderId="15" xfId="0" applyNumberFormat="1" applyFont="1" applyBorder="1" applyAlignment="1" applyProtection="1">
      <alignment horizontal="center" vertical="center" shrinkToFit="1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3" fontId="6" fillId="0" borderId="37" xfId="0" applyNumberFormat="1" applyFont="1" applyBorder="1" applyAlignment="1" applyProtection="1">
      <alignment horizontal="centerContinuous" vertical="center"/>
      <protection locked="0"/>
    </xf>
    <xf numFmtId="3" fontId="6" fillId="0" borderId="35" xfId="0" applyNumberFormat="1" applyFont="1" applyBorder="1" applyAlignment="1" applyProtection="1">
      <alignment horizontal="centerContinuous" vertical="center"/>
      <protection locked="0"/>
    </xf>
    <xf numFmtId="3" fontId="6" fillId="0" borderId="24" xfId="0" applyNumberFormat="1" applyFont="1" applyBorder="1" applyAlignment="1" applyProtection="1">
      <alignment horizontal="centerContinuous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 wrapText="1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vertical="center"/>
      <protection locked="0"/>
    </xf>
    <xf numFmtId="3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Continuous" vertical="center"/>
      <protection locked="0"/>
    </xf>
    <xf numFmtId="176" fontId="6" fillId="0" borderId="35" xfId="0" applyNumberFormat="1" applyFont="1" applyBorder="1" applyAlignment="1" applyProtection="1">
      <alignment horizontal="centerContinuous" vertical="center"/>
      <protection locked="0"/>
    </xf>
    <xf numFmtId="215" fontId="8" fillId="0" borderId="12" xfId="15" applyNumberFormat="1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 shrinkToFit="1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Continuous" vertical="center" shrinkToFit="1"/>
      <protection locked="0"/>
    </xf>
    <xf numFmtId="3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25" xfId="0" applyNumberFormat="1" applyFont="1" applyBorder="1" applyAlignment="1" applyProtection="1">
      <alignment horizontal="centerContinuous" vertical="center" shrinkToFit="1"/>
      <protection locked="0"/>
    </xf>
    <xf numFmtId="3" fontId="8" fillId="0" borderId="12" xfId="0" applyNumberFormat="1" applyFont="1" applyBorder="1" applyAlignment="1" applyProtection="1">
      <alignment horizontal="centerContinuous" vertical="center" shrinkToFit="1"/>
      <protection locked="0"/>
    </xf>
    <xf numFmtId="3" fontId="6" fillId="0" borderId="27" xfId="0" applyNumberFormat="1" applyFont="1" applyBorder="1" applyAlignment="1" applyProtection="1">
      <alignment horizontal="center" vertical="center" shrinkToFit="1"/>
      <protection locked="0"/>
    </xf>
    <xf numFmtId="3" fontId="6" fillId="0" borderId="28" xfId="0" applyNumberFormat="1" applyFont="1" applyBorder="1" applyAlignment="1" applyProtection="1">
      <alignment horizontal="center" vertical="center" shrinkToFit="1"/>
      <protection locked="0"/>
    </xf>
    <xf numFmtId="3" fontId="8" fillId="0" borderId="32" xfId="0" applyNumberFormat="1" applyFont="1" applyBorder="1" applyAlignment="1" applyProtection="1">
      <alignment horizontal="center" vertical="center" shrinkToFit="1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Continuous" vertical="center" shrinkToFit="1"/>
      <protection locked="0"/>
    </xf>
    <xf numFmtId="207" fontId="8" fillId="0" borderId="26" xfId="0" applyNumberFormat="1" applyFont="1" applyBorder="1" applyAlignment="1" applyProtection="1">
      <alignment vertical="center"/>
      <protection locked="0"/>
    </xf>
    <xf numFmtId="207" fontId="8" fillId="0" borderId="17" xfId="0" applyNumberFormat="1" applyFont="1" applyBorder="1" applyAlignment="1" applyProtection="1">
      <alignment vertical="center"/>
      <protection locked="0"/>
    </xf>
    <xf numFmtId="207" fontId="8" fillId="0" borderId="31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horizontal="center" vertical="center" shrinkToFit="1"/>
      <protection locked="0"/>
    </xf>
    <xf numFmtId="3" fontId="6" fillId="0" borderId="15" xfId="0" applyNumberFormat="1" applyFont="1" applyBorder="1" applyAlignment="1" applyProtection="1">
      <alignment horizontal="center" vertical="center" shrinkToFit="1"/>
      <protection locked="0"/>
    </xf>
    <xf numFmtId="207" fontId="8" fillId="0" borderId="36" xfId="0" applyNumberFormat="1" applyFont="1" applyBorder="1" applyAlignment="1" applyProtection="1">
      <alignment vertical="center"/>
      <protection locked="0"/>
    </xf>
    <xf numFmtId="239" fontId="8" fillId="0" borderId="18" xfId="0" applyNumberFormat="1" applyFont="1" applyBorder="1" applyAlignment="1" applyProtection="1">
      <alignment vertical="center"/>
      <protection locked="0"/>
    </xf>
    <xf numFmtId="239" fontId="8" fillId="0" borderId="12" xfId="0" applyNumberFormat="1" applyFont="1" applyBorder="1" applyAlignment="1" applyProtection="1">
      <alignment vertical="center"/>
      <protection locked="0"/>
    </xf>
    <xf numFmtId="239" fontId="8" fillId="0" borderId="13" xfId="0" applyNumberFormat="1" applyFont="1" applyBorder="1" applyAlignment="1" applyProtection="1">
      <alignment vertical="center"/>
      <protection locked="0"/>
    </xf>
    <xf numFmtId="207" fontId="8" fillId="0" borderId="2" xfId="0" applyNumberFormat="1" applyFont="1" applyBorder="1" applyAlignment="1" applyProtection="1">
      <alignment vertical="center"/>
      <protection locked="0"/>
    </xf>
    <xf numFmtId="207" fontId="8" fillId="0" borderId="15" xfId="0" applyNumberFormat="1" applyFont="1" applyBorder="1" applyAlignment="1" applyProtection="1">
      <alignment vertical="center"/>
      <protection locked="0"/>
    </xf>
    <xf numFmtId="238" fontId="8" fillId="0" borderId="4" xfId="0" applyNumberFormat="1" applyFont="1" applyBorder="1" applyAlignment="1" applyProtection="1">
      <alignment vertical="center"/>
      <protection locked="0"/>
    </xf>
    <xf numFmtId="238" fontId="8" fillId="0" borderId="2" xfId="0" applyNumberFormat="1" applyFont="1" applyBorder="1" applyAlignment="1" applyProtection="1">
      <alignment vertical="center"/>
      <protection locked="0"/>
    </xf>
    <xf numFmtId="238" fontId="8" fillId="0" borderId="3" xfId="0" applyNumberFormat="1" applyFont="1" applyBorder="1" applyAlignment="1" applyProtection="1">
      <alignment vertical="center"/>
      <protection locked="0"/>
    </xf>
    <xf numFmtId="238" fontId="8" fillId="0" borderId="7" xfId="0" applyNumberFormat="1" applyFont="1" applyBorder="1" applyAlignment="1" applyProtection="1">
      <alignment vertical="center"/>
      <protection locked="0"/>
    </xf>
    <xf numFmtId="207" fontId="8" fillId="0" borderId="0" xfId="0" applyNumberFormat="1" applyFont="1" applyBorder="1" applyAlignment="1" applyProtection="1">
      <alignment vertical="center"/>
      <protection locked="0"/>
    </xf>
    <xf numFmtId="207" fontId="8" fillId="0" borderId="30" xfId="0" applyNumberFormat="1" applyFont="1" applyBorder="1" applyAlignment="1" applyProtection="1">
      <alignment vertical="center"/>
      <protection locked="0"/>
    </xf>
    <xf numFmtId="207" fontId="8" fillId="0" borderId="4" xfId="0" applyNumberFormat="1" applyFont="1" applyBorder="1" applyAlignment="1" applyProtection="1">
      <alignment vertical="center"/>
      <protection locked="0"/>
    </xf>
    <xf numFmtId="207" fontId="8" fillId="0" borderId="7" xfId="0" applyNumberFormat="1" applyFont="1" applyBorder="1" applyAlignment="1" applyProtection="1">
      <alignment vertical="center"/>
      <protection locked="0"/>
    </xf>
    <xf numFmtId="207" fontId="8" fillId="0" borderId="3" xfId="0" applyNumberFormat="1" applyFont="1" applyBorder="1" applyAlignment="1" applyProtection="1">
      <alignment vertical="center"/>
      <protection locked="0"/>
    </xf>
    <xf numFmtId="239" fontId="8" fillId="0" borderId="15" xfId="0" applyNumberFormat="1" applyFont="1" applyBorder="1" applyAlignment="1" applyProtection="1">
      <alignment vertical="center"/>
      <protection locked="0"/>
    </xf>
    <xf numFmtId="239" fontId="8" fillId="0" borderId="16" xfId="0" applyNumberFormat="1" applyFont="1" applyBorder="1" applyAlignment="1" applyProtection="1">
      <alignment vertical="center"/>
      <protection locked="0"/>
    </xf>
    <xf numFmtId="239" fontId="8" fillId="0" borderId="14" xfId="0" applyNumberFormat="1" applyFont="1" applyBorder="1" applyAlignment="1" applyProtection="1">
      <alignment vertical="center"/>
      <protection locked="0"/>
    </xf>
    <xf numFmtId="239" fontId="8" fillId="0" borderId="9" xfId="0" applyNumberFormat="1" applyFont="1" applyBorder="1" applyAlignment="1" applyProtection="1">
      <alignment vertical="center"/>
      <protection locked="0"/>
    </xf>
    <xf numFmtId="239" fontId="8" fillId="0" borderId="10" xfId="0" applyNumberFormat="1" applyFont="1" applyBorder="1" applyAlignment="1" applyProtection="1">
      <alignment vertical="center"/>
      <protection locked="0"/>
    </xf>
    <xf numFmtId="239" fontId="8" fillId="0" borderId="11" xfId="0" applyNumberFormat="1" applyFont="1" applyBorder="1" applyAlignment="1" applyProtection="1">
      <alignment vertical="center"/>
      <protection locked="0"/>
    </xf>
    <xf numFmtId="239" fontId="8" fillId="0" borderId="19" xfId="0" applyNumberFormat="1" applyFont="1" applyBorder="1" applyAlignment="1" applyProtection="1">
      <alignment vertical="center"/>
      <protection locked="0"/>
    </xf>
    <xf numFmtId="239" fontId="8" fillId="0" borderId="20" xfId="0" applyNumberFormat="1" applyFont="1" applyBorder="1" applyAlignment="1" applyProtection="1">
      <alignment vertical="center"/>
      <protection locked="0"/>
    </xf>
    <xf numFmtId="239" fontId="8" fillId="0" borderId="21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8" xfId="0" applyNumberFormat="1" applyFont="1" applyBorder="1" applyAlignment="1" applyProtection="1">
      <alignment vertical="center"/>
      <protection locked="0"/>
    </xf>
    <xf numFmtId="176" fontId="8" fillId="0" borderId="14" xfId="0" applyNumberFormat="1" applyFont="1" applyBorder="1" applyAlignment="1" applyProtection="1">
      <alignment vertical="center"/>
      <protection locked="0"/>
    </xf>
    <xf numFmtId="176" fontId="8" fillId="0" borderId="21" xfId="0" applyNumberFormat="1" applyFont="1" applyBorder="1" applyAlignment="1" applyProtection="1">
      <alignment vertical="center"/>
      <protection locked="0"/>
    </xf>
    <xf numFmtId="207" fontId="8" fillId="0" borderId="9" xfId="0" applyNumberFormat="1" applyFont="1" applyBorder="1" applyAlignment="1" applyProtection="1">
      <alignment vertical="center"/>
      <protection locked="0"/>
    </xf>
    <xf numFmtId="207" fontId="8" fillId="0" borderId="18" xfId="0" applyNumberFormat="1" applyFont="1" applyBorder="1" applyAlignment="1" applyProtection="1">
      <alignment vertical="center"/>
      <protection locked="0"/>
    </xf>
    <xf numFmtId="207" fontId="8" fillId="0" borderId="34" xfId="0" applyNumberFormat="1" applyFont="1" applyBorder="1" applyAlignment="1" applyProtection="1">
      <alignment vertical="center"/>
      <protection locked="0"/>
    </xf>
    <xf numFmtId="207" fontId="8" fillId="0" borderId="11" xfId="0" applyNumberFormat="1" applyFont="1" applyBorder="1" applyAlignment="1" applyProtection="1">
      <alignment vertical="center"/>
      <protection locked="0"/>
    </xf>
    <xf numFmtId="207" fontId="8" fillId="0" borderId="12" xfId="0" applyNumberFormat="1" applyFont="1" applyBorder="1" applyAlignment="1" applyProtection="1">
      <alignment vertical="center"/>
      <protection locked="0"/>
    </xf>
    <xf numFmtId="207" fontId="8" fillId="0" borderId="14" xfId="0" applyNumberFormat="1" applyFont="1" applyBorder="1" applyAlignment="1" applyProtection="1">
      <alignment vertical="center"/>
      <protection locked="0"/>
    </xf>
    <xf numFmtId="207" fontId="8" fillId="0" borderId="27" xfId="0" applyNumberFormat="1" applyFont="1" applyBorder="1" applyAlignment="1" applyProtection="1">
      <alignment vertical="center"/>
      <protection locked="0"/>
    </xf>
    <xf numFmtId="207" fontId="8" fillId="0" borderId="28" xfId="0" applyNumberFormat="1" applyFont="1" applyBorder="1" applyAlignment="1" applyProtection="1">
      <alignment vertical="center"/>
      <protection locked="0"/>
    </xf>
    <xf numFmtId="207" fontId="8" fillId="0" borderId="19" xfId="0" applyNumberFormat="1" applyFont="1" applyBorder="1" applyAlignment="1" applyProtection="1">
      <alignment vertical="center"/>
      <protection locked="0"/>
    </xf>
    <xf numFmtId="207" fontId="8" fillId="0" borderId="21" xfId="0" applyNumberFormat="1" applyFont="1" applyBorder="1" applyAlignment="1" applyProtection="1">
      <alignment vertical="center"/>
      <protection locked="0"/>
    </xf>
    <xf numFmtId="207" fontId="8" fillId="0" borderId="35" xfId="0" applyNumberFormat="1" applyFont="1" applyBorder="1" applyAlignment="1" applyProtection="1">
      <alignment vertical="center"/>
      <protection locked="0"/>
    </xf>
    <xf numFmtId="207" fontId="8" fillId="0" borderId="38" xfId="0" applyNumberFormat="1" applyFont="1" applyBorder="1" applyAlignment="1" applyProtection="1">
      <alignment vertical="center"/>
      <protection locked="0"/>
    </xf>
    <xf numFmtId="207" fontId="8" fillId="0" borderId="15" xfId="0" applyNumberFormat="1" applyFont="1" applyBorder="1" applyAlignment="1" applyProtection="1">
      <alignment horizontal="left" vertical="center" indent="2"/>
      <protection locked="0"/>
    </xf>
    <xf numFmtId="207" fontId="8" fillId="0" borderId="18" xfId="0" applyNumberFormat="1" applyFont="1" applyBorder="1" applyAlignment="1" applyProtection="1">
      <alignment horizontal="left" vertical="center" indent="2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9" xfId="0" applyNumberFormat="1" applyFont="1" applyBorder="1" applyAlignment="1" applyProtection="1">
      <alignment horizontal="center" vertical="center" shrinkToFit="1"/>
      <protection locked="0"/>
    </xf>
    <xf numFmtId="3" fontId="8" fillId="0" borderId="15" xfId="0" applyNumberFormat="1" applyFont="1" applyBorder="1" applyAlignment="1" applyProtection="1">
      <alignment horizontal="center" vertical="center" shrinkToFit="1"/>
      <protection locked="0"/>
    </xf>
    <xf numFmtId="3" fontId="6" fillId="0" borderId="26" xfId="0" applyNumberFormat="1" applyFont="1" applyBorder="1" applyAlignment="1" applyProtection="1">
      <alignment horizontal="center" vertical="center" shrinkToFit="1"/>
      <protection locked="0"/>
    </xf>
    <xf numFmtId="3" fontId="6" fillId="0" borderId="17" xfId="0" applyNumberFormat="1" applyFont="1" applyBorder="1" applyAlignment="1" applyProtection="1">
      <alignment horizontal="center" vertical="center" shrinkToFit="1"/>
      <protection locked="0"/>
    </xf>
    <xf numFmtId="3" fontId="6" fillId="0" borderId="11" xfId="0" applyNumberFormat="1" applyFont="1" applyBorder="1" applyAlignment="1" applyProtection="1">
      <alignment horizontal="center" vertical="center" shrinkToFit="1"/>
      <protection locked="0"/>
    </xf>
    <xf numFmtId="3" fontId="6" fillId="0" borderId="18" xfId="0" applyNumberFormat="1" applyFont="1" applyBorder="1" applyAlignment="1" applyProtection="1">
      <alignment horizontal="center" vertical="center" shrinkToFit="1"/>
      <protection locked="0"/>
    </xf>
    <xf numFmtId="176" fontId="6" fillId="0" borderId="4" xfId="0" applyNumberFormat="1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133350</xdr:rowOff>
    </xdr:from>
    <xdr:to>
      <xdr:col>1</xdr:col>
      <xdr:colOff>85725</xdr:colOff>
      <xdr:row>23</xdr:row>
      <xdr:rowOff>133350</xdr:rowOff>
    </xdr:to>
    <xdr:sp>
      <xdr:nvSpPr>
        <xdr:cNvPr id="1" name="Polygon 8"/>
        <xdr:cNvSpPr>
          <a:spLocks/>
        </xdr:cNvSpPr>
      </xdr:nvSpPr>
      <xdr:spPr>
        <a:xfrm>
          <a:off x="1047750" y="1400175"/>
          <a:ext cx="76200" cy="4267200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133350</xdr:rowOff>
    </xdr:from>
    <xdr:to>
      <xdr:col>1</xdr:col>
      <xdr:colOff>85725</xdr:colOff>
      <xdr:row>27</xdr:row>
      <xdr:rowOff>142875</xdr:rowOff>
    </xdr:to>
    <xdr:sp>
      <xdr:nvSpPr>
        <xdr:cNvPr id="2" name="Polygon 9"/>
        <xdr:cNvSpPr>
          <a:spLocks/>
        </xdr:cNvSpPr>
      </xdr:nvSpPr>
      <xdr:spPr>
        <a:xfrm>
          <a:off x="1047750" y="5934075"/>
          <a:ext cx="76200" cy="8096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133350</xdr:rowOff>
    </xdr:from>
    <xdr:to>
      <xdr:col>1</xdr:col>
      <xdr:colOff>85725</xdr:colOff>
      <xdr:row>29</xdr:row>
      <xdr:rowOff>142875</xdr:rowOff>
    </xdr:to>
    <xdr:sp>
      <xdr:nvSpPr>
        <xdr:cNvPr id="3" name="Polygon 10"/>
        <xdr:cNvSpPr>
          <a:spLocks/>
        </xdr:cNvSpPr>
      </xdr:nvSpPr>
      <xdr:spPr>
        <a:xfrm>
          <a:off x="1047750" y="7000875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133350</xdr:rowOff>
    </xdr:from>
    <xdr:to>
      <xdr:col>1</xdr:col>
      <xdr:colOff>85725</xdr:colOff>
      <xdr:row>37</xdr:row>
      <xdr:rowOff>142875</xdr:rowOff>
    </xdr:to>
    <xdr:sp>
      <xdr:nvSpPr>
        <xdr:cNvPr id="4" name="Polygon 11"/>
        <xdr:cNvSpPr>
          <a:spLocks/>
        </xdr:cNvSpPr>
      </xdr:nvSpPr>
      <xdr:spPr>
        <a:xfrm>
          <a:off x="1047750" y="9134475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133350</xdr:rowOff>
    </xdr:from>
    <xdr:to>
      <xdr:col>1</xdr:col>
      <xdr:colOff>85725</xdr:colOff>
      <xdr:row>35</xdr:row>
      <xdr:rowOff>142875</xdr:rowOff>
    </xdr:to>
    <xdr:sp>
      <xdr:nvSpPr>
        <xdr:cNvPr id="5" name="Polygon 12"/>
        <xdr:cNvSpPr>
          <a:spLocks/>
        </xdr:cNvSpPr>
      </xdr:nvSpPr>
      <xdr:spPr>
        <a:xfrm>
          <a:off x="1047750" y="8601075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133350</xdr:rowOff>
    </xdr:from>
    <xdr:to>
      <xdr:col>1</xdr:col>
      <xdr:colOff>85725</xdr:colOff>
      <xdr:row>53</xdr:row>
      <xdr:rowOff>142875</xdr:rowOff>
    </xdr:to>
    <xdr:sp>
      <xdr:nvSpPr>
        <xdr:cNvPr id="6" name="Polygon 13"/>
        <xdr:cNvSpPr>
          <a:spLocks/>
        </xdr:cNvSpPr>
      </xdr:nvSpPr>
      <xdr:spPr>
        <a:xfrm>
          <a:off x="1047750" y="11449050"/>
          <a:ext cx="76200" cy="18764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133350</xdr:rowOff>
    </xdr:from>
    <xdr:to>
      <xdr:col>1</xdr:col>
      <xdr:colOff>85725</xdr:colOff>
      <xdr:row>64</xdr:row>
      <xdr:rowOff>123825</xdr:rowOff>
    </xdr:to>
    <xdr:sp>
      <xdr:nvSpPr>
        <xdr:cNvPr id="7" name="Polygon 14"/>
        <xdr:cNvSpPr>
          <a:spLocks/>
        </xdr:cNvSpPr>
      </xdr:nvSpPr>
      <xdr:spPr>
        <a:xfrm>
          <a:off x="1047750" y="15716250"/>
          <a:ext cx="76200" cy="52387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133350</xdr:rowOff>
    </xdr:from>
    <xdr:to>
      <xdr:col>1</xdr:col>
      <xdr:colOff>85725</xdr:colOff>
      <xdr:row>23</xdr:row>
      <xdr:rowOff>133350</xdr:rowOff>
    </xdr:to>
    <xdr:sp>
      <xdr:nvSpPr>
        <xdr:cNvPr id="1" name="Polygon 1"/>
        <xdr:cNvSpPr>
          <a:spLocks/>
        </xdr:cNvSpPr>
      </xdr:nvSpPr>
      <xdr:spPr>
        <a:xfrm>
          <a:off x="1047750" y="1390650"/>
          <a:ext cx="76200" cy="4267200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133350</xdr:rowOff>
    </xdr:from>
    <xdr:to>
      <xdr:col>6</xdr:col>
      <xdr:colOff>76200</xdr:colOff>
      <xdr:row>27</xdr:row>
      <xdr:rowOff>142875</xdr:rowOff>
    </xdr:to>
    <xdr:sp>
      <xdr:nvSpPr>
        <xdr:cNvPr id="2" name="Polygon 2"/>
        <xdr:cNvSpPr>
          <a:spLocks/>
        </xdr:cNvSpPr>
      </xdr:nvSpPr>
      <xdr:spPr>
        <a:xfrm>
          <a:off x="4210050" y="5924550"/>
          <a:ext cx="76200" cy="8096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133350</xdr:rowOff>
    </xdr:from>
    <xdr:to>
      <xdr:col>1</xdr:col>
      <xdr:colOff>85725</xdr:colOff>
      <xdr:row>64</xdr:row>
      <xdr:rowOff>123825</xdr:rowOff>
    </xdr:to>
    <xdr:sp>
      <xdr:nvSpPr>
        <xdr:cNvPr id="3" name="Polygon 3"/>
        <xdr:cNvSpPr>
          <a:spLocks/>
        </xdr:cNvSpPr>
      </xdr:nvSpPr>
      <xdr:spPr>
        <a:xfrm>
          <a:off x="1047750" y="15706725"/>
          <a:ext cx="76200" cy="52387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133350</xdr:rowOff>
    </xdr:from>
    <xdr:to>
      <xdr:col>6</xdr:col>
      <xdr:colOff>85725</xdr:colOff>
      <xdr:row>29</xdr:row>
      <xdr:rowOff>142875</xdr:rowOff>
    </xdr:to>
    <xdr:sp>
      <xdr:nvSpPr>
        <xdr:cNvPr id="4" name="Polygon 4"/>
        <xdr:cNvSpPr>
          <a:spLocks/>
        </xdr:cNvSpPr>
      </xdr:nvSpPr>
      <xdr:spPr>
        <a:xfrm>
          <a:off x="4219575" y="699135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133350</xdr:rowOff>
    </xdr:from>
    <xdr:to>
      <xdr:col>4</xdr:col>
      <xdr:colOff>85725</xdr:colOff>
      <xdr:row>37</xdr:row>
      <xdr:rowOff>142875</xdr:rowOff>
    </xdr:to>
    <xdr:sp>
      <xdr:nvSpPr>
        <xdr:cNvPr id="5" name="Polygon 5"/>
        <xdr:cNvSpPr>
          <a:spLocks/>
        </xdr:cNvSpPr>
      </xdr:nvSpPr>
      <xdr:spPr>
        <a:xfrm>
          <a:off x="3057525" y="912495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36</xdr:row>
      <xdr:rowOff>133350</xdr:rowOff>
    </xdr:from>
    <xdr:to>
      <xdr:col>7</xdr:col>
      <xdr:colOff>85725</xdr:colOff>
      <xdr:row>37</xdr:row>
      <xdr:rowOff>142875</xdr:rowOff>
    </xdr:to>
    <xdr:sp>
      <xdr:nvSpPr>
        <xdr:cNvPr id="1" name="Polygon 1"/>
        <xdr:cNvSpPr>
          <a:spLocks/>
        </xdr:cNvSpPr>
      </xdr:nvSpPr>
      <xdr:spPr>
        <a:xfrm>
          <a:off x="3162300" y="92964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85725</xdr:colOff>
      <xdr:row>23</xdr:row>
      <xdr:rowOff>133350</xdr:rowOff>
    </xdr:to>
    <xdr:sp>
      <xdr:nvSpPr>
        <xdr:cNvPr id="2" name="Polygon 2"/>
        <xdr:cNvSpPr>
          <a:spLocks/>
        </xdr:cNvSpPr>
      </xdr:nvSpPr>
      <xdr:spPr>
        <a:xfrm>
          <a:off x="3162300" y="1562100"/>
          <a:ext cx="76200" cy="4267200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133350</xdr:rowOff>
    </xdr:from>
    <xdr:to>
      <xdr:col>7</xdr:col>
      <xdr:colOff>76200</xdr:colOff>
      <xdr:row>27</xdr:row>
      <xdr:rowOff>142875</xdr:rowOff>
    </xdr:to>
    <xdr:sp>
      <xdr:nvSpPr>
        <xdr:cNvPr id="3" name="Polygon 3"/>
        <xdr:cNvSpPr>
          <a:spLocks/>
        </xdr:cNvSpPr>
      </xdr:nvSpPr>
      <xdr:spPr>
        <a:xfrm>
          <a:off x="3152775" y="6096000"/>
          <a:ext cx="76200" cy="8096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133350</xdr:rowOff>
    </xdr:from>
    <xdr:to>
      <xdr:col>7</xdr:col>
      <xdr:colOff>85725</xdr:colOff>
      <xdr:row>29</xdr:row>
      <xdr:rowOff>142875</xdr:rowOff>
    </xdr:to>
    <xdr:sp>
      <xdr:nvSpPr>
        <xdr:cNvPr id="4" name="Polygon 4"/>
        <xdr:cNvSpPr>
          <a:spLocks/>
        </xdr:cNvSpPr>
      </xdr:nvSpPr>
      <xdr:spPr>
        <a:xfrm>
          <a:off x="3162300" y="71628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62</xdr:row>
      <xdr:rowOff>133350</xdr:rowOff>
    </xdr:from>
    <xdr:to>
      <xdr:col>7</xdr:col>
      <xdr:colOff>85725</xdr:colOff>
      <xdr:row>64</xdr:row>
      <xdr:rowOff>123825</xdr:rowOff>
    </xdr:to>
    <xdr:sp>
      <xdr:nvSpPr>
        <xdr:cNvPr id="5" name="Polygon 5"/>
        <xdr:cNvSpPr>
          <a:spLocks/>
        </xdr:cNvSpPr>
      </xdr:nvSpPr>
      <xdr:spPr>
        <a:xfrm>
          <a:off x="3162300" y="15868650"/>
          <a:ext cx="76200" cy="52387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46</xdr:row>
      <xdr:rowOff>123825</xdr:rowOff>
    </xdr:from>
    <xdr:to>
      <xdr:col>7</xdr:col>
      <xdr:colOff>85725</xdr:colOff>
      <xdr:row>53</xdr:row>
      <xdr:rowOff>133350</xdr:rowOff>
    </xdr:to>
    <xdr:sp>
      <xdr:nvSpPr>
        <xdr:cNvPr id="6" name="Polygon 6"/>
        <xdr:cNvSpPr>
          <a:spLocks/>
        </xdr:cNvSpPr>
      </xdr:nvSpPr>
      <xdr:spPr>
        <a:xfrm>
          <a:off x="3162300" y="11591925"/>
          <a:ext cx="76200" cy="18764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133350</xdr:rowOff>
    </xdr:from>
    <xdr:to>
      <xdr:col>7</xdr:col>
      <xdr:colOff>85725</xdr:colOff>
      <xdr:row>35</xdr:row>
      <xdr:rowOff>142875</xdr:rowOff>
    </xdr:to>
    <xdr:sp>
      <xdr:nvSpPr>
        <xdr:cNvPr id="7" name="Polygon 8"/>
        <xdr:cNvSpPr>
          <a:spLocks/>
        </xdr:cNvSpPr>
      </xdr:nvSpPr>
      <xdr:spPr>
        <a:xfrm>
          <a:off x="3162300" y="87630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133350</xdr:rowOff>
    </xdr:from>
    <xdr:to>
      <xdr:col>1</xdr:col>
      <xdr:colOff>85725</xdr:colOff>
      <xdr:row>29</xdr:row>
      <xdr:rowOff>142875</xdr:rowOff>
    </xdr:to>
    <xdr:sp>
      <xdr:nvSpPr>
        <xdr:cNvPr id="1" name="Polygon 3"/>
        <xdr:cNvSpPr>
          <a:spLocks/>
        </xdr:cNvSpPr>
      </xdr:nvSpPr>
      <xdr:spPr>
        <a:xfrm>
          <a:off x="1047750" y="71628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133350</xdr:rowOff>
    </xdr:from>
    <xdr:to>
      <xdr:col>1</xdr:col>
      <xdr:colOff>85725</xdr:colOff>
      <xdr:row>37</xdr:row>
      <xdr:rowOff>142875</xdr:rowOff>
    </xdr:to>
    <xdr:sp>
      <xdr:nvSpPr>
        <xdr:cNvPr id="2" name="Polygon 4"/>
        <xdr:cNvSpPr>
          <a:spLocks/>
        </xdr:cNvSpPr>
      </xdr:nvSpPr>
      <xdr:spPr>
        <a:xfrm>
          <a:off x="1047750" y="92964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133350</xdr:rowOff>
    </xdr:from>
    <xdr:to>
      <xdr:col>1</xdr:col>
      <xdr:colOff>85725</xdr:colOff>
      <xdr:row>64</xdr:row>
      <xdr:rowOff>123825</xdr:rowOff>
    </xdr:to>
    <xdr:sp>
      <xdr:nvSpPr>
        <xdr:cNvPr id="3" name="Polygon 7"/>
        <xdr:cNvSpPr>
          <a:spLocks/>
        </xdr:cNvSpPr>
      </xdr:nvSpPr>
      <xdr:spPr>
        <a:xfrm>
          <a:off x="1047750" y="15878175"/>
          <a:ext cx="76200" cy="52387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133350</xdr:rowOff>
    </xdr:from>
    <xdr:to>
      <xdr:col>6</xdr:col>
      <xdr:colOff>85725</xdr:colOff>
      <xdr:row>37</xdr:row>
      <xdr:rowOff>142875</xdr:rowOff>
    </xdr:to>
    <xdr:sp>
      <xdr:nvSpPr>
        <xdr:cNvPr id="4" name="Polygon 8"/>
        <xdr:cNvSpPr>
          <a:spLocks/>
        </xdr:cNvSpPr>
      </xdr:nvSpPr>
      <xdr:spPr>
        <a:xfrm>
          <a:off x="4524375" y="9296400"/>
          <a:ext cx="76200" cy="276225"/>
        </a:xfrm>
        <a:custGeom>
          <a:pathLst>
            <a:path h="424" w="14">
              <a:moveTo>
                <a:pt x="0" y="0"/>
              </a:moveTo>
              <a:cubicBezTo>
                <a:pt x="5" y="0"/>
                <a:pt x="9" y="0"/>
                <a:pt x="14" y="0"/>
              </a:cubicBezTo>
              <a:lnTo>
                <a:pt x="14" y="424"/>
              </a:lnTo>
              <a:lnTo>
                <a:pt x="0" y="4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pane xSplit="1" ySplit="5" topLeftCell="B6" activePane="bottomRight" state="frozen"/>
      <selection pane="topLeft" activeCell="G54" sqref="G54"/>
      <selection pane="topRight" activeCell="G54" sqref="G54"/>
      <selection pane="bottomLeft" activeCell="G54" sqref="G54"/>
      <selection pane="bottomRight" activeCell="O1" sqref="O1"/>
    </sheetView>
  </sheetViews>
  <sheetFormatPr defaultColWidth="9.00390625" defaultRowHeight="13.5"/>
  <cols>
    <col min="1" max="1" width="13.625" style="1" customWidth="1"/>
    <col min="2" max="2" width="9.125" style="1" customWidth="1"/>
    <col min="3" max="3" width="9.125" style="2" customWidth="1"/>
    <col min="4" max="9" width="9.125" style="1" customWidth="1"/>
    <col min="10" max="10" width="2.625" style="1" customWidth="1"/>
    <col min="11" max="11" width="9.00390625" style="1" customWidth="1"/>
    <col min="12" max="12" width="11.75390625" style="1" hidden="1" customWidth="1"/>
    <col min="13" max="13" width="2.625" style="1" customWidth="1"/>
    <col min="14" max="16384" width="9.00390625" style="1" customWidth="1"/>
  </cols>
  <sheetData>
    <row r="1" spans="1:13" ht="24" customHeight="1">
      <c r="A1" s="28" t="s">
        <v>27</v>
      </c>
      <c r="B1" s="26"/>
      <c r="C1" s="27"/>
      <c r="D1" s="26"/>
      <c r="E1" s="26"/>
      <c r="F1" s="26"/>
      <c r="G1" s="26"/>
      <c r="H1" s="26"/>
      <c r="I1" s="26"/>
      <c r="J1" s="26"/>
      <c r="L1" s="26"/>
      <c r="M1" s="26"/>
    </row>
    <row r="2" ht="14.25" thickBot="1"/>
    <row r="3" spans="1:13" ht="13.5">
      <c r="A3" s="104"/>
      <c r="B3" s="104" t="s">
        <v>70</v>
      </c>
      <c r="C3" s="105" t="s">
        <v>60</v>
      </c>
      <c r="D3" s="106" t="s">
        <v>61</v>
      </c>
      <c r="E3" s="107"/>
      <c r="F3" s="107"/>
      <c r="G3" s="108"/>
      <c r="H3" s="106" t="s">
        <v>28</v>
      </c>
      <c r="I3" s="108"/>
      <c r="J3" s="9"/>
      <c r="K3" s="5"/>
      <c r="L3" s="4" t="s">
        <v>0</v>
      </c>
      <c r="M3" s="9"/>
    </row>
    <row r="4" spans="1:13" ht="13.5">
      <c r="A4" s="109" t="s">
        <v>29</v>
      </c>
      <c r="B4" s="22"/>
      <c r="C4" s="23" t="s">
        <v>26</v>
      </c>
      <c r="D4" s="32" t="s">
        <v>1</v>
      </c>
      <c r="E4" s="33" t="s">
        <v>62</v>
      </c>
      <c r="F4" s="33" t="s">
        <v>63</v>
      </c>
      <c r="G4" s="34" t="s">
        <v>64</v>
      </c>
      <c r="H4" s="32" t="s">
        <v>62</v>
      </c>
      <c r="I4" s="34" t="s">
        <v>64</v>
      </c>
      <c r="J4" s="9"/>
      <c r="K4" s="5"/>
      <c r="L4" s="6"/>
      <c r="M4" s="9"/>
    </row>
    <row r="5" spans="1:13" ht="13.5">
      <c r="A5" s="7"/>
      <c r="B5" s="24" t="s">
        <v>65</v>
      </c>
      <c r="C5" s="25" t="s">
        <v>65</v>
      </c>
      <c r="D5" s="35" t="s">
        <v>66</v>
      </c>
      <c r="E5" s="36" t="s">
        <v>67</v>
      </c>
      <c r="F5" s="36" t="s">
        <v>68</v>
      </c>
      <c r="G5" s="37" t="s">
        <v>68</v>
      </c>
      <c r="H5" s="35" t="s">
        <v>69</v>
      </c>
      <c r="I5" s="37" t="s">
        <v>69</v>
      </c>
      <c r="J5" s="9"/>
      <c r="K5" s="5"/>
      <c r="L5" s="7" t="s">
        <v>2</v>
      </c>
      <c r="M5" s="9"/>
    </row>
    <row r="6" spans="1:13" ht="13.5" hidden="1">
      <c r="A6" s="110"/>
      <c r="B6" s="22"/>
      <c r="C6" s="23"/>
      <c r="D6" s="67"/>
      <c r="E6" s="68"/>
      <c r="F6" s="68"/>
      <c r="G6" s="102"/>
      <c r="H6" s="67"/>
      <c r="I6" s="88"/>
      <c r="J6" s="9"/>
      <c r="K6" s="5"/>
      <c r="L6" s="6"/>
      <c r="M6" s="9"/>
    </row>
    <row r="7" spans="1:13" ht="21" customHeight="1">
      <c r="A7" s="110" t="s">
        <v>35</v>
      </c>
      <c r="B7" s="17">
        <v>1116387</v>
      </c>
      <c r="C7" s="141">
        <v>262.82473265620365</v>
      </c>
      <c r="D7" s="38">
        <v>54181</v>
      </c>
      <c r="E7" s="39">
        <v>155835</v>
      </c>
      <c r="F7" s="39">
        <v>54340</v>
      </c>
      <c r="G7" s="40">
        <v>43697</v>
      </c>
      <c r="H7" s="42">
        <v>139.58869101843715</v>
      </c>
      <c r="I7" s="44">
        <v>39.14144467823434</v>
      </c>
      <c r="J7" s="9"/>
      <c r="K7" s="5"/>
      <c r="L7" s="8">
        <f>L79</f>
        <v>424725</v>
      </c>
      <c r="M7" s="9"/>
    </row>
    <row r="8" spans="1:13" ht="21" customHeight="1">
      <c r="A8" s="110" t="s">
        <v>30</v>
      </c>
      <c r="B8" s="19">
        <v>320968</v>
      </c>
      <c r="C8" s="142">
        <v>1562.018102581294</v>
      </c>
      <c r="D8" s="38">
        <v>18231</v>
      </c>
      <c r="E8" s="39">
        <v>634575</v>
      </c>
      <c r="F8" s="39">
        <v>82681</v>
      </c>
      <c r="G8" s="40">
        <v>70400</v>
      </c>
      <c r="H8" s="38">
        <v>1520.067550573102</v>
      </c>
      <c r="I8" s="41">
        <v>168.63689171547315</v>
      </c>
      <c r="J8" s="9"/>
      <c r="K8" s="5"/>
      <c r="L8" s="6">
        <v>20882</v>
      </c>
      <c r="M8" s="9"/>
    </row>
    <row r="9" spans="1:13" ht="21" customHeight="1">
      <c r="A9" s="110" t="s">
        <v>39</v>
      </c>
      <c r="B9" s="19"/>
      <c r="C9" s="142"/>
      <c r="D9" s="38" t="s">
        <v>83</v>
      </c>
      <c r="E9" s="39" t="s">
        <v>83</v>
      </c>
      <c r="F9" s="39" t="s">
        <v>83</v>
      </c>
      <c r="G9" s="40" t="s">
        <v>83</v>
      </c>
      <c r="H9" s="38"/>
      <c r="I9" s="41"/>
      <c r="J9" s="9"/>
      <c r="K9" s="5"/>
      <c r="L9" s="6"/>
      <c r="M9" s="9"/>
    </row>
    <row r="10" spans="1:13" ht="21" customHeight="1">
      <c r="A10" s="110" t="s">
        <v>40</v>
      </c>
      <c r="B10" s="19"/>
      <c r="C10" s="142"/>
      <c r="D10" s="38" t="s">
        <v>83</v>
      </c>
      <c r="E10" s="39" t="s">
        <v>83</v>
      </c>
      <c r="F10" s="39" t="s">
        <v>83</v>
      </c>
      <c r="G10" s="40" t="s">
        <v>83</v>
      </c>
      <c r="H10" s="38"/>
      <c r="I10" s="41"/>
      <c r="J10" s="9"/>
      <c r="K10" s="5"/>
      <c r="L10" s="6"/>
      <c r="M10" s="9"/>
    </row>
    <row r="11" spans="1:13" ht="21" customHeight="1">
      <c r="A11" s="110" t="s">
        <v>41</v>
      </c>
      <c r="B11" s="19"/>
      <c r="C11" s="142"/>
      <c r="D11" s="38" t="s">
        <v>83</v>
      </c>
      <c r="E11" s="39" t="s">
        <v>83</v>
      </c>
      <c r="F11" s="39" t="s">
        <v>83</v>
      </c>
      <c r="G11" s="40" t="s">
        <v>83</v>
      </c>
      <c r="H11" s="38"/>
      <c r="I11" s="41"/>
      <c r="J11" s="9"/>
      <c r="K11" s="5"/>
      <c r="L11" s="6"/>
      <c r="M11" s="9"/>
    </row>
    <row r="12" spans="1:13" ht="21" customHeight="1">
      <c r="A12" s="110" t="s">
        <v>42</v>
      </c>
      <c r="B12" s="19"/>
      <c r="C12" s="142"/>
      <c r="D12" s="38" t="s">
        <v>83</v>
      </c>
      <c r="E12" s="39" t="s">
        <v>83</v>
      </c>
      <c r="F12" s="39" t="s">
        <v>83</v>
      </c>
      <c r="G12" s="40" t="s">
        <v>83</v>
      </c>
      <c r="H12" s="38"/>
      <c r="I12" s="41"/>
      <c r="J12" s="9"/>
      <c r="K12" s="5"/>
      <c r="L12" s="6"/>
      <c r="M12" s="9"/>
    </row>
    <row r="13" spans="1:13" ht="21" customHeight="1">
      <c r="A13" s="110" t="s">
        <v>31</v>
      </c>
      <c r="B13" s="19"/>
      <c r="C13" s="142"/>
      <c r="D13" s="38" t="s">
        <v>83</v>
      </c>
      <c r="E13" s="39" t="s">
        <v>83</v>
      </c>
      <c r="F13" s="39" t="s">
        <v>83</v>
      </c>
      <c r="G13" s="40" t="s">
        <v>83</v>
      </c>
      <c r="H13" s="38"/>
      <c r="I13" s="41"/>
      <c r="J13" s="9"/>
      <c r="K13" s="5"/>
      <c r="L13" s="6"/>
      <c r="M13" s="9"/>
    </row>
    <row r="14" spans="1:13" ht="21" customHeight="1">
      <c r="A14" s="110" t="s">
        <v>43</v>
      </c>
      <c r="B14" s="19"/>
      <c r="C14" s="142"/>
      <c r="D14" s="38" t="s">
        <v>83</v>
      </c>
      <c r="E14" s="39" t="s">
        <v>83</v>
      </c>
      <c r="F14" s="39" t="s">
        <v>83</v>
      </c>
      <c r="G14" s="40" t="s">
        <v>83</v>
      </c>
      <c r="H14" s="38"/>
      <c r="I14" s="41"/>
      <c r="J14" s="9"/>
      <c r="K14" s="5"/>
      <c r="L14" s="6"/>
      <c r="M14" s="9"/>
    </row>
    <row r="15" spans="1:13" ht="21" customHeight="1">
      <c r="A15" s="110" t="s">
        <v>44</v>
      </c>
      <c r="B15" s="19"/>
      <c r="C15" s="142"/>
      <c r="D15" s="38" t="s">
        <v>83</v>
      </c>
      <c r="E15" s="39" t="s">
        <v>83</v>
      </c>
      <c r="F15" s="39" t="s">
        <v>83</v>
      </c>
      <c r="G15" s="40" t="s">
        <v>83</v>
      </c>
      <c r="H15" s="38"/>
      <c r="I15" s="41"/>
      <c r="J15" s="9"/>
      <c r="K15" s="5"/>
      <c r="L15" s="6"/>
      <c r="M15" s="9"/>
    </row>
    <row r="16" spans="1:13" ht="21" customHeight="1">
      <c r="A16" s="110" t="s">
        <v>32</v>
      </c>
      <c r="B16" s="19"/>
      <c r="C16" s="142"/>
      <c r="D16" s="38" t="s">
        <v>83</v>
      </c>
      <c r="E16" s="39" t="s">
        <v>83</v>
      </c>
      <c r="F16" s="39" t="s">
        <v>83</v>
      </c>
      <c r="G16" s="40" t="s">
        <v>83</v>
      </c>
      <c r="H16" s="38"/>
      <c r="I16" s="41"/>
      <c r="J16" s="9"/>
      <c r="K16" s="5"/>
      <c r="L16" s="6"/>
      <c r="M16" s="9"/>
    </row>
    <row r="17" spans="1:13" ht="21" customHeight="1">
      <c r="A17" s="110" t="s">
        <v>45</v>
      </c>
      <c r="B17" s="19"/>
      <c r="C17" s="142"/>
      <c r="D17" s="38" t="s">
        <v>83</v>
      </c>
      <c r="E17" s="39" t="s">
        <v>83</v>
      </c>
      <c r="F17" s="39" t="s">
        <v>83</v>
      </c>
      <c r="G17" s="40" t="s">
        <v>83</v>
      </c>
      <c r="H17" s="38"/>
      <c r="I17" s="41"/>
      <c r="J17" s="9"/>
      <c r="K17" s="5"/>
      <c r="L17" s="6"/>
      <c r="M17" s="9"/>
    </row>
    <row r="18" spans="1:13" ht="21" customHeight="1">
      <c r="A18" s="110" t="s">
        <v>37</v>
      </c>
      <c r="B18" s="19"/>
      <c r="C18" s="142"/>
      <c r="D18" s="38" t="s">
        <v>83</v>
      </c>
      <c r="E18" s="39" t="s">
        <v>83</v>
      </c>
      <c r="F18" s="39" t="s">
        <v>83</v>
      </c>
      <c r="G18" s="40" t="s">
        <v>83</v>
      </c>
      <c r="H18" s="38"/>
      <c r="I18" s="41"/>
      <c r="J18" s="9"/>
      <c r="K18" s="5"/>
      <c r="L18" s="6"/>
      <c r="M18" s="9"/>
    </row>
    <row r="19" spans="1:13" ht="21" customHeight="1">
      <c r="A19" s="110" t="s">
        <v>46</v>
      </c>
      <c r="B19" s="19"/>
      <c r="C19" s="142"/>
      <c r="D19" s="38" t="s">
        <v>83</v>
      </c>
      <c r="E19" s="39" t="s">
        <v>83</v>
      </c>
      <c r="F19" s="39" t="s">
        <v>83</v>
      </c>
      <c r="G19" s="40" t="s">
        <v>83</v>
      </c>
      <c r="H19" s="38"/>
      <c r="I19" s="41"/>
      <c r="J19" s="9"/>
      <c r="K19" s="5"/>
      <c r="L19" s="6"/>
      <c r="M19" s="9"/>
    </row>
    <row r="20" spans="1:13" ht="21" customHeight="1">
      <c r="A20" s="110" t="s">
        <v>47</v>
      </c>
      <c r="B20" s="19"/>
      <c r="C20" s="142"/>
      <c r="D20" s="38" t="s">
        <v>83</v>
      </c>
      <c r="E20" s="39" t="s">
        <v>83</v>
      </c>
      <c r="F20" s="39" t="s">
        <v>83</v>
      </c>
      <c r="G20" s="40" t="s">
        <v>83</v>
      </c>
      <c r="H20" s="38"/>
      <c r="I20" s="41"/>
      <c r="J20" s="9"/>
      <c r="K20" s="5"/>
      <c r="L20" s="6"/>
      <c r="M20" s="9"/>
    </row>
    <row r="21" spans="1:13" ht="21" customHeight="1">
      <c r="A21" s="110" t="s">
        <v>38</v>
      </c>
      <c r="B21" s="19"/>
      <c r="C21" s="142"/>
      <c r="D21" s="38" t="s">
        <v>83</v>
      </c>
      <c r="E21" s="39" t="s">
        <v>83</v>
      </c>
      <c r="F21" s="39" t="s">
        <v>83</v>
      </c>
      <c r="G21" s="40" t="s">
        <v>83</v>
      </c>
      <c r="H21" s="38"/>
      <c r="I21" s="41"/>
      <c r="J21" s="9"/>
      <c r="K21" s="5"/>
      <c r="L21" s="6"/>
      <c r="M21" s="9"/>
    </row>
    <row r="22" spans="1:13" ht="21" customHeight="1">
      <c r="A22" s="110" t="s">
        <v>48</v>
      </c>
      <c r="B22" s="19"/>
      <c r="C22" s="142"/>
      <c r="D22" s="38" t="s">
        <v>83</v>
      </c>
      <c r="E22" s="39" t="s">
        <v>83</v>
      </c>
      <c r="F22" s="39" t="s">
        <v>83</v>
      </c>
      <c r="G22" s="40" t="s">
        <v>83</v>
      </c>
      <c r="H22" s="38"/>
      <c r="I22" s="41"/>
      <c r="J22" s="9"/>
      <c r="K22" s="5"/>
      <c r="L22" s="6"/>
      <c r="M22" s="9"/>
    </row>
    <row r="23" spans="1:13" ht="21" customHeight="1">
      <c r="A23" s="110" t="s">
        <v>49</v>
      </c>
      <c r="B23" s="19"/>
      <c r="C23" s="142"/>
      <c r="D23" s="38" t="s">
        <v>83</v>
      </c>
      <c r="E23" s="39" t="s">
        <v>83</v>
      </c>
      <c r="F23" s="39" t="s">
        <v>83</v>
      </c>
      <c r="G23" s="40" t="s">
        <v>83</v>
      </c>
      <c r="H23" s="38"/>
      <c r="I23" s="41"/>
      <c r="J23" s="9"/>
      <c r="K23" s="5"/>
      <c r="L23" s="6"/>
      <c r="M23" s="9"/>
    </row>
    <row r="24" spans="1:13" ht="21" customHeight="1">
      <c r="A24" s="111" t="s">
        <v>71</v>
      </c>
      <c r="B24" s="19"/>
      <c r="C24" s="142"/>
      <c r="D24" s="38" t="s">
        <v>83</v>
      </c>
      <c r="E24" s="39" t="s">
        <v>83</v>
      </c>
      <c r="F24" s="39" t="s">
        <v>83</v>
      </c>
      <c r="G24" s="40" t="s">
        <v>83</v>
      </c>
      <c r="H24" s="38"/>
      <c r="I24" s="41"/>
      <c r="J24" s="9"/>
      <c r="K24" s="5"/>
      <c r="L24" s="6"/>
      <c r="M24" s="9"/>
    </row>
    <row r="25" spans="1:13" ht="21" customHeight="1">
      <c r="A25" s="110" t="s">
        <v>33</v>
      </c>
      <c r="B25" s="19">
        <v>169509</v>
      </c>
      <c r="C25" s="142">
        <v>1125.5446333687566</v>
      </c>
      <c r="D25" s="38">
        <v>5551</v>
      </c>
      <c r="E25" s="39">
        <v>325843</v>
      </c>
      <c r="F25" s="39">
        <v>26630</v>
      </c>
      <c r="G25" s="40">
        <v>22570</v>
      </c>
      <c r="H25" s="38">
        <v>1922.275513394569</v>
      </c>
      <c r="I25" s="41">
        <v>133.14927231002483</v>
      </c>
      <c r="J25" s="9"/>
      <c r="K25" s="5"/>
      <c r="L25" s="6">
        <v>15055</v>
      </c>
      <c r="M25" s="9"/>
    </row>
    <row r="26" spans="1:13" ht="21" customHeight="1">
      <c r="A26" s="110" t="s">
        <v>50</v>
      </c>
      <c r="B26" s="19"/>
      <c r="C26" s="142"/>
      <c r="D26" s="38" t="s">
        <v>83</v>
      </c>
      <c r="E26" s="39" t="s">
        <v>83</v>
      </c>
      <c r="F26" s="39" t="s">
        <v>83</v>
      </c>
      <c r="G26" s="40" t="s">
        <v>83</v>
      </c>
      <c r="H26" s="38"/>
      <c r="I26" s="41"/>
      <c r="J26" s="9"/>
      <c r="K26" s="5"/>
      <c r="L26" s="6"/>
      <c r="M26" s="9"/>
    </row>
    <row r="27" spans="1:13" ht="21" customHeight="1">
      <c r="A27" s="110" t="s">
        <v>51</v>
      </c>
      <c r="B27" s="19"/>
      <c r="C27" s="142"/>
      <c r="D27" s="38" t="s">
        <v>83</v>
      </c>
      <c r="E27" s="39" t="s">
        <v>83</v>
      </c>
      <c r="F27" s="39" t="s">
        <v>83</v>
      </c>
      <c r="G27" s="40" t="s">
        <v>83</v>
      </c>
      <c r="H27" s="38"/>
      <c r="I27" s="41"/>
      <c r="J27" s="9"/>
      <c r="K27" s="5"/>
      <c r="L27" s="6"/>
      <c r="M27" s="9"/>
    </row>
    <row r="28" spans="1:13" ht="21" customHeight="1">
      <c r="A28" s="110" t="s">
        <v>52</v>
      </c>
      <c r="B28" s="19"/>
      <c r="C28" s="142"/>
      <c r="D28" s="38" t="s">
        <v>83</v>
      </c>
      <c r="E28" s="39" t="s">
        <v>83</v>
      </c>
      <c r="F28" s="39" t="s">
        <v>83</v>
      </c>
      <c r="G28" s="40" t="s">
        <v>83</v>
      </c>
      <c r="H28" s="38"/>
      <c r="I28" s="41"/>
      <c r="J28" s="9"/>
      <c r="K28" s="5"/>
      <c r="L28" s="6"/>
      <c r="M28" s="9"/>
    </row>
    <row r="29" spans="1:13" ht="21" customHeight="1">
      <c r="A29" s="110" t="s">
        <v>3</v>
      </c>
      <c r="B29" s="19">
        <v>36835</v>
      </c>
      <c r="C29" s="142">
        <v>1131.3290163428924</v>
      </c>
      <c r="D29" s="38">
        <v>1350</v>
      </c>
      <c r="E29" s="39">
        <v>54955</v>
      </c>
      <c r="F29" s="39">
        <v>7800</v>
      </c>
      <c r="G29" s="40">
        <v>6800</v>
      </c>
      <c r="H29" s="38">
        <v>1491.923442378173</v>
      </c>
      <c r="I29" s="41">
        <v>184.60703135604723</v>
      </c>
      <c r="J29" s="9"/>
      <c r="K29" s="5"/>
      <c r="L29" s="6">
        <v>3243</v>
      </c>
      <c r="M29" s="9"/>
    </row>
    <row r="30" spans="1:13" ht="21" customHeight="1">
      <c r="A30" s="110" t="s">
        <v>53</v>
      </c>
      <c r="B30" s="19"/>
      <c r="C30" s="142"/>
      <c r="D30" s="38" t="s">
        <v>83</v>
      </c>
      <c r="E30" s="39" t="s">
        <v>83</v>
      </c>
      <c r="F30" s="39" t="s">
        <v>83</v>
      </c>
      <c r="G30" s="40" t="s">
        <v>83</v>
      </c>
      <c r="H30" s="38"/>
      <c r="I30" s="41"/>
      <c r="J30" s="9"/>
      <c r="K30" s="5"/>
      <c r="L30" s="6"/>
      <c r="M30" s="9"/>
    </row>
    <row r="31" spans="1:13" ht="21" customHeight="1">
      <c r="A31" s="110" t="s">
        <v>4</v>
      </c>
      <c r="B31" s="19">
        <v>46460</v>
      </c>
      <c r="C31" s="142">
        <v>230.86278223595673</v>
      </c>
      <c r="D31" s="38">
        <v>1695</v>
      </c>
      <c r="E31" s="39">
        <v>102184</v>
      </c>
      <c r="F31" s="39">
        <v>14855</v>
      </c>
      <c r="G31" s="40">
        <v>12744</v>
      </c>
      <c r="H31" s="38">
        <v>2199.3973310374513</v>
      </c>
      <c r="I31" s="41">
        <v>274.3004735256134</v>
      </c>
      <c r="J31" s="9"/>
      <c r="K31" s="5"/>
      <c r="L31" s="6">
        <v>20059</v>
      </c>
      <c r="M31" s="9"/>
    </row>
    <row r="32" spans="1:13" ht="21" customHeight="1">
      <c r="A32" s="110" t="s">
        <v>5</v>
      </c>
      <c r="B32" s="19">
        <v>56438</v>
      </c>
      <c r="C32" s="142">
        <v>239.08909343522058</v>
      </c>
      <c r="D32" s="38">
        <v>2073</v>
      </c>
      <c r="E32" s="39">
        <v>58934</v>
      </c>
      <c r="F32" s="39">
        <v>13424</v>
      </c>
      <c r="G32" s="40">
        <v>11600</v>
      </c>
      <c r="H32" s="38">
        <v>1044.2255218115454</v>
      </c>
      <c r="I32" s="41">
        <v>205.5352776498104</v>
      </c>
      <c r="J32" s="9"/>
      <c r="K32" s="5"/>
      <c r="L32" s="6">
        <v>23033</v>
      </c>
      <c r="M32" s="9"/>
    </row>
    <row r="33" spans="1:13" ht="21" customHeight="1">
      <c r="A33" s="110" t="s">
        <v>6</v>
      </c>
      <c r="B33" s="19">
        <v>34254</v>
      </c>
      <c r="C33" s="142">
        <v>623.3839956052005</v>
      </c>
      <c r="D33" s="38">
        <v>1202</v>
      </c>
      <c r="E33" s="39">
        <v>55257</v>
      </c>
      <c r="F33" s="39">
        <v>8464</v>
      </c>
      <c r="G33" s="40">
        <v>7000</v>
      </c>
      <c r="H33" s="38">
        <v>1613.154668067963</v>
      </c>
      <c r="I33" s="41">
        <v>204.35569568517545</v>
      </c>
      <c r="J33" s="9"/>
      <c r="K33" s="5"/>
      <c r="L33" s="6">
        <v>5460</v>
      </c>
      <c r="M33" s="9"/>
    </row>
    <row r="34" spans="1:13" ht="21" customHeight="1">
      <c r="A34" s="110" t="s">
        <v>7</v>
      </c>
      <c r="B34" s="19">
        <v>37039</v>
      </c>
      <c r="C34" s="142">
        <v>420.3319502074689</v>
      </c>
      <c r="D34" s="38">
        <v>1439.5</v>
      </c>
      <c r="E34" s="39">
        <v>57727</v>
      </c>
      <c r="F34" s="39">
        <v>8373</v>
      </c>
      <c r="G34" s="40">
        <v>7270</v>
      </c>
      <c r="H34" s="38">
        <v>1558.5463970409567</v>
      </c>
      <c r="I34" s="41">
        <v>196.27959718134937</v>
      </c>
      <c r="J34" s="9"/>
      <c r="K34" s="5"/>
      <c r="L34" s="6">
        <v>8674</v>
      </c>
      <c r="M34" s="9"/>
    </row>
    <row r="35" spans="1:13" ht="21" customHeight="1">
      <c r="A35" s="110" t="s">
        <v>73</v>
      </c>
      <c r="B35" s="19">
        <v>49175</v>
      </c>
      <c r="C35" s="142">
        <v>387.3267170762445</v>
      </c>
      <c r="D35" s="38">
        <v>2044</v>
      </c>
      <c r="E35" s="39">
        <v>81748</v>
      </c>
      <c r="F35" s="39">
        <v>11767</v>
      </c>
      <c r="G35" s="40">
        <v>9500</v>
      </c>
      <c r="H35" s="38">
        <v>1662.389425521098</v>
      </c>
      <c r="I35" s="41">
        <v>233.04524656837825</v>
      </c>
      <c r="J35" s="9"/>
      <c r="K35" s="5"/>
      <c r="L35" s="6">
        <f>9622+3074</f>
        <v>12696</v>
      </c>
      <c r="M35" s="9"/>
    </row>
    <row r="36" spans="1:13" ht="21" customHeight="1">
      <c r="A36" s="110" t="s">
        <v>84</v>
      </c>
      <c r="B36" s="19"/>
      <c r="C36" s="142"/>
      <c r="D36" s="38" t="s">
        <v>83</v>
      </c>
      <c r="E36" s="39" t="s">
        <v>83</v>
      </c>
      <c r="F36" s="39">
        <v>2708</v>
      </c>
      <c r="G36" s="40">
        <v>1960</v>
      </c>
      <c r="H36" s="38"/>
      <c r="I36" s="41"/>
      <c r="J36" s="9"/>
      <c r="K36" s="5"/>
      <c r="L36" s="6"/>
      <c r="M36" s="9"/>
    </row>
    <row r="37" spans="1:13" ht="21" customHeight="1">
      <c r="A37" s="110" t="s">
        <v>36</v>
      </c>
      <c r="B37" s="19">
        <v>34181</v>
      </c>
      <c r="C37" s="142">
        <v>254.45529788979192</v>
      </c>
      <c r="D37" s="38">
        <v>1269</v>
      </c>
      <c r="E37" s="39">
        <v>59301</v>
      </c>
      <c r="F37" s="39">
        <v>10569</v>
      </c>
      <c r="G37" s="40">
        <v>9045</v>
      </c>
      <c r="H37" s="38">
        <v>1734.911207981042</v>
      </c>
      <c r="I37" s="41">
        <v>264.62069570814197</v>
      </c>
      <c r="J37" s="9"/>
      <c r="K37" s="5"/>
      <c r="L37" s="6">
        <v>13411</v>
      </c>
      <c r="M37" s="9"/>
    </row>
    <row r="38" spans="1:13" ht="21" customHeight="1" thickBot="1">
      <c r="A38" s="112" t="s">
        <v>72</v>
      </c>
      <c r="B38" s="20"/>
      <c r="C38" s="143"/>
      <c r="D38" s="54" t="s">
        <v>83</v>
      </c>
      <c r="E38" s="113" t="s">
        <v>83</v>
      </c>
      <c r="F38" s="113" t="s">
        <v>83</v>
      </c>
      <c r="G38" s="56" t="s">
        <v>83</v>
      </c>
      <c r="H38" s="54"/>
      <c r="I38" s="56"/>
      <c r="J38" s="9"/>
      <c r="K38" s="5"/>
      <c r="L38" s="6"/>
      <c r="M38" s="9"/>
    </row>
    <row r="39" spans="1:13" ht="46.5" customHeight="1">
      <c r="A39" s="177" t="s">
        <v>215</v>
      </c>
      <c r="B39" s="177"/>
      <c r="C39" s="177"/>
      <c r="D39" s="177"/>
      <c r="E39" s="177"/>
      <c r="F39" s="177"/>
      <c r="G39" s="177"/>
      <c r="H39" s="177"/>
      <c r="I39" s="177"/>
      <c r="J39" s="12"/>
      <c r="K39" s="5"/>
      <c r="L39" s="11"/>
      <c r="M39" s="12"/>
    </row>
    <row r="40" spans="1:13" ht="15" customHeight="1">
      <c r="A40" s="29"/>
      <c r="B40" s="29"/>
      <c r="C40" s="29"/>
      <c r="D40" s="29"/>
      <c r="E40" s="29"/>
      <c r="F40" s="29"/>
      <c r="G40" s="30"/>
      <c r="H40" s="30"/>
      <c r="I40" s="30"/>
      <c r="J40" s="12"/>
      <c r="K40" s="5"/>
      <c r="L40" s="12"/>
      <c r="M40" s="12"/>
    </row>
    <row r="41" ht="24">
      <c r="D41" s="3"/>
    </row>
    <row r="42" ht="14.25" thickBot="1"/>
    <row r="43" spans="1:13" ht="13.5">
      <c r="A43" s="104"/>
      <c r="B43" s="104" t="s">
        <v>70</v>
      </c>
      <c r="C43" s="105" t="s">
        <v>60</v>
      </c>
      <c r="D43" s="106" t="s">
        <v>61</v>
      </c>
      <c r="E43" s="107"/>
      <c r="F43" s="107"/>
      <c r="G43" s="108"/>
      <c r="H43" s="106" t="s">
        <v>28</v>
      </c>
      <c r="I43" s="108"/>
      <c r="J43" s="9"/>
      <c r="K43" s="5"/>
      <c r="L43" s="4" t="s">
        <v>0</v>
      </c>
      <c r="M43" s="9"/>
    </row>
    <row r="44" spans="1:13" ht="13.5">
      <c r="A44" s="109" t="s">
        <v>29</v>
      </c>
      <c r="B44" s="22"/>
      <c r="C44" s="23" t="s">
        <v>26</v>
      </c>
      <c r="D44" s="32" t="s">
        <v>1</v>
      </c>
      <c r="E44" s="33" t="s">
        <v>62</v>
      </c>
      <c r="F44" s="33" t="s">
        <v>63</v>
      </c>
      <c r="G44" s="34" t="s">
        <v>64</v>
      </c>
      <c r="H44" s="32" t="s">
        <v>62</v>
      </c>
      <c r="I44" s="34" t="s">
        <v>64</v>
      </c>
      <c r="J44" s="9"/>
      <c r="K44" s="5"/>
      <c r="L44" s="6"/>
      <c r="M44" s="9"/>
    </row>
    <row r="45" spans="1:13" ht="13.5">
      <c r="A45" s="7"/>
      <c r="B45" s="24" t="s">
        <v>65</v>
      </c>
      <c r="C45" s="25" t="s">
        <v>65</v>
      </c>
      <c r="D45" s="35" t="s">
        <v>66</v>
      </c>
      <c r="E45" s="36" t="s">
        <v>67</v>
      </c>
      <c r="F45" s="36" t="s">
        <v>68</v>
      </c>
      <c r="G45" s="37" t="s">
        <v>68</v>
      </c>
      <c r="H45" s="35" t="s">
        <v>69</v>
      </c>
      <c r="I45" s="37" t="s">
        <v>69</v>
      </c>
      <c r="J45" s="9"/>
      <c r="K45" s="5"/>
      <c r="L45" s="7" t="s">
        <v>2</v>
      </c>
      <c r="M45" s="9"/>
    </row>
    <row r="46" spans="1:13" ht="13.5" hidden="1">
      <c r="A46" s="6"/>
      <c r="B46" s="22"/>
      <c r="C46" s="23"/>
      <c r="D46" s="67"/>
      <c r="E46" s="68"/>
      <c r="F46" s="68"/>
      <c r="G46" s="88"/>
      <c r="H46" s="67"/>
      <c r="I46" s="88"/>
      <c r="J46" s="9"/>
      <c r="K46" s="5"/>
      <c r="L46" s="6"/>
      <c r="M46" s="9"/>
    </row>
    <row r="47" spans="1:13" ht="21" customHeight="1">
      <c r="A47" s="8" t="s">
        <v>81</v>
      </c>
      <c r="B47" s="17">
        <v>58980</v>
      </c>
      <c r="C47" s="141">
        <v>88.18120654855349</v>
      </c>
      <c r="D47" s="42">
        <v>2890</v>
      </c>
      <c r="E47" s="43">
        <v>70823</v>
      </c>
      <c r="F47" s="43">
        <v>28661</v>
      </c>
      <c r="G47" s="44">
        <v>20352</v>
      </c>
      <c r="H47" s="42">
        <v>1200.7968802984062</v>
      </c>
      <c r="I47" s="44">
        <v>345.06612410986776</v>
      </c>
      <c r="J47" s="9"/>
      <c r="L47" s="8">
        <v>66885</v>
      </c>
      <c r="M47" s="9"/>
    </row>
    <row r="48" spans="1:13" ht="21" customHeight="1">
      <c r="A48" s="6" t="s">
        <v>74</v>
      </c>
      <c r="B48" s="19"/>
      <c r="C48" s="142"/>
      <c r="D48" s="38" t="s">
        <v>83</v>
      </c>
      <c r="E48" s="39" t="s">
        <v>83</v>
      </c>
      <c r="F48" s="39" t="s">
        <v>83</v>
      </c>
      <c r="G48" s="41" t="s">
        <v>83</v>
      </c>
      <c r="H48" s="38"/>
      <c r="I48" s="41"/>
      <c r="J48" s="9"/>
      <c r="L48" s="6"/>
      <c r="M48" s="9"/>
    </row>
    <row r="49" spans="1:13" ht="21" customHeight="1">
      <c r="A49" s="6" t="s">
        <v>75</v>
      </c>
      <c r="B49" s="19"/>
      <c r="C49" s="142"/>
      <c r="D49" s="38" t="s">
        <v>83</v>
      </c>
      <c r="E49" s="39" t="s">
        <v>83</v>
      </c>
      <c r="F49" s="39" t="s">
        <v>83</v>
      </c>
      <c r="G49" s="41" t="s">
        <v>83</v>
      </c>
      <c r="H49" s="38"/>
      <c r="I49" s="41"/>
      <c r="J49" s="9"/>
      <c r="L49" s="6"/>
      <c r="M49" s="9"/>
    </row>
    <row r="50" spans="1:13" ht="21" customHeight="1">
      <c r="A50" s="6" t="s">
        <v>76</v>
      </c>
      <c r="B50" s="19"/>
      <c r="C50" s="142"/>
      <c r="D50" s="38" t="s">
        <v>83</v>
      </c>
      <c r="E50" s="39" t="s">
        <v>83</v>
      </c>
      <c r="F50" s="39" t="s">
        <v>83</v>
      </c>
      <c r="G50" s="41" t="s">
        <v>83</v>
      </c>
      <c r="H50" s="38"/>
      <c r="I50" s="41"/>
      <c r="J50" s="9"/>
      <c r="L50" s="6"/>
      <c r="M50" s="9"/>
    </row>
    <row r="51" spans="1:13" ht="21" customHeight="1">
      <c r="A51" s="6" t="s">
        <v>77</v>
      </c>
      <c r="B51" s="19"/>
      <c r="C51" s="142"/>
      <c r="D51" s="38" t="s">
        <v>83</v>
      </c>
      <c r="E51" s="39" t="s">
        <v>83</v>
      </c>
      <c r="F51" s="39" t="s">
        <v>83</v>
      </c>
      <c r="G51" s="41" t="s">
        <v>83</v>
      </c>
      <c r="H51" s="38"/>
      <c r="I51" s="41"/>
      <c r="J51" s="9"/>
      <c r="L51" s="6"/>
      <c r="M51" s="9"/>
    </row>
    <row r="52" spans="1:13" ht="21" customHeight="1">
      <c r="A52" s="6" t="s">
        <v>78</v>
      </c>
      <c r="B52" s="19"/>
      <c r="C52" s="142"/>
      <c r="D52" s="38" t="s">
        <v>83</v>
      </c>
      <c r="E52" s="39" t="s">
        <v>83</v>
      </c>
      <c r="F52" s="39" t="s">
        <v>83</v>
      </c>
      <c r="G52" s="41" t="s">
        <v>83</v>
      </c>
      <c r="H52" s="38"/>
      <c r="I52" s="41"/>
      <c r="J52" s="9"/>
      <c r="L52" s="6"/>
      <c r="M52" s="9"/>
    </row>
    <row r="53" spans="1:13" ht="21" customHeight="1">
      <c r="A53" s="6" t="s">
        <v>79</v>
      </c>
      <c r="B53" s="19"/>
      <c r="C53" s="142"/>
      <c r="D53" s="38"/>
      <c r="E53" s="39"/>
      <c r="F53" s="39"/>
      <c r="G53" s="41"/>
      <c r="H53" s="38"/>
      <c r="I53" s="41"/>
      <c r="J53" s="9"/>
      <c r="L53" s="6"/>
      <c r="M53" s="9"/>
    </row>
    <row r="54" spans="1:13" ht="21" customHeight="1">
      <c r="A54" s="6" t="s">
        <v>80</v>
      </c>
      <c r="B54" s="19"/>
      <c r="C54" s="142"/>
      <c r="D54" s="38" t="s">
        <v>83</v>
      </c>
      <c r="E54" s="39" t="s">
        <v>83</v>
      </c>
      <c r="F54" s="39" t="s">
        <v>83</v>
      </c>
      <c r="G54" s="41" t="s">
        <v>83</v>
      </c>
      <c r="H54" s="38"/>
      <c r="I54" s="41"/>
      <c r="J54" s="9"/>
      <c r="L54" s="6"/>
      <c r="M54" s="9"/>
    </row>
    <row r="55" spans="1:13" ht="21" customHeight="1">
      <c r="A55" s="114" t="s">
        <v>8</v>
      </c>
      <c r="B55" s="21">
        <f>SUM(B8:B54)</f>
        <v>843839</v>
      </c>
      <c r="C55" s="144">
        <f>B55/L55*100</f>
        <v>445.5374396772934</v>
      </c>
      <c r="D55" s="45">
        <f>SUM(D8:D54)</f>
        <v>37744.5</v>
      </c>
      <c r="E55" s="46">
        <f>SUM(E8:E54)</f>
        <v>1501347</v>
      </c>
      <c r="F55" s="46">
        <f>SUM(F8:F54)</f>
        <v>215932</v>
      </c>
      <c r="G55" s="47">
        <f>SUM(G8:G54)</f>
        <v>179241</v>
      </c>
      <c r="H55" s="45">
        <f>E55/SUM($B55,$B56:$B57,$B63,$B66,$B74:$B75)*1000</f>
        <v>1596.6069575130593</v>
      </c>
      <c r="I55" s="47">
        <f>G55/SUM($B55,$B56:$B57,$B63,$B66,$B74:$B75)*1000</f>
        <v>190.61378060608124</v>
      </c>
      <c r="J55" s="9"/>
      <c r="K55" s="5"/>
      <c r="L55" s="13">
        <f>SUM(L8:L54)</f>
        <v>189398</v>
      </c>
      <c r="M55" s="9"/>
    </row>
    <row r="56" spans="1:13" ht="21" customHeight="1">
      <c r="A56" s="6" t="s">
        <v>54</v>
      </c>
      <c r="B56" s="19">
        <v>22827</v>
      </c>
      <c r="C56" s="142">
        <v>304.99598178408786</v>
      </c>
      <c r="D56" s="74" t="s">
        <v>86</v>
      </c>
      <c r="E56" s="78"/>
      <c r="F56" s="78"/>
      <c r="G56" s="78"/>
      <c r="H56" s="78"/>
      <c r="I56" s="52"/>
      <c r="J56" s="9"/>
      <c r="L56" s="6">
        <v>7466</v>
      </c>
      <c r="M56" s="9"/>
    </row>
    <row r="57" spans="1:13" ht="21" customHeight="1">
      <c r="A57" s="6" t="s">
        <v>55</v>
      </c>
      <c r="B57" s="19">
        <v>11625</v>
      </c>
      <c r="C57" s="142">
        <v>20.39243779703662</v>
      </c>
      <c r="D57" s="31" t="s">
        <v>85</v>
      </c>
      <c r="E57" s="18"/>
      <c r="F57" s="18"/>
      <c r="G57" s="18"/>
      <c r="H57" s="18"/>
      <c r="I57" s="51"/>
      <c r="J57" s="9"/>
      <c r="L57" s="6">
        <v>57231</v>
      </c>
      <c r="M57" s="9"/>
    </row>
    <row r="58" spans="1:13" ht="21" customHeight="1">
      <c r="A58" s="6" t="s">
        <v>9</v>
      </c>
      <c r="B58" s="19">
        <v>23356</v>
      </c>
      <c r="C58" s="142">
        <v>97.12379102082188</v>
      </c>
      <c r="D58" s="38" t="s">
        <v>83</v>
      </c>
      <c r="E58" s="39">
        <v>15013</v>
      </c>
      <c r="F58" s="39">
        <v>7262</v>
      </c>
      <c r="G58" s="41">
        <v>3756</v>
      </c>
      <c r="H58" s="38">
        <v>642.7898612776161</v>
      </c>
      <c r="I58" s="41">
        <v>160.81520808357595</v>
      </c>
      <c r="J58" s="9"/>
      <c r="L58" s="6">
        <v>23677</v>
      </c>
      <c r="M58" s="9"/>
    </row>
    <row r="59" spans="1:13" ht="21" customHeight="1">
      <c r="A59" s="6" t="s">
        <v>10</v>
      </c>
      <c r="B59" s="19">
        <v>28491</v>
      </c>
      <c r="C59" s="142">
        <v>91.65663336695845</v>
      </c>
      <c r="D59" s="38">
        <v>951</v>
      </c>
      <c r="E59" s="39">
        <v>26468</v>
      </c>
      <c r="F59" s="39">
        <v>6799</v>
      </c>
      <c r="G59" s="41">
        <v>5000</v>
      </c>
      <c r="H59" s="38">
        <v>928.9951212663649</v>
      </c>
      <c r="I59" s="41">
        <v>175.4940156540662</v>
      </c>
      <c r="J59" s="9"/>
      <c r="L59" s="6">
        <v>30731</v>
      </c>
      <c r="M59" s="9"/>
    </row>
    <row r="60" spans="1:13" ht="21" customHeight="1">
      <c r="A60" s="6" t="s">
        <v>11</v>
      </c>
      <c r="B60" s="19">
        <v>6188</v>
      </c>
      <c r="C60" s="142">
        <v>18.087048707226575</v>
      </c>
      <c r="D60" s="38">
        <v>515.3</v>
      </c>
      <c r="E60" s="39">
        <v>20986</v>
      </c>
      <c r="F60" s="39">
        <v>2577</v>
      </c>
      <c r="G60" s="41">
        <v>2000</v>
      </c>
      <c r="H60" s="38">
        <v>3391.402714932127</v>
      </c>
      <c r="I60" s="41">
        <v>323.2062055591468</v>
      </c>
      <c r="J60" s="9"/>
      <c r="L60" s="6">
        <v>33959</v>
      </c>
      <c r="M60" s="9"/>
    </row>
    <row r="61" spans="1:13" ht="21" customHeight="1">
      <c r="A61" s="6" t="s">
        <v>12</v>
      </c>
      <c r="B61" s="19">
        <v>28293</v>
      </c>
      <c r="C61" s="142">
        <v>390.4474680880909</v>
      </c>
      <c r="D61" s="38">
        <v>957</v>
      </c>
      <c r="E61" s="39">
        <v>34255</v>
      </c>
      <c r="F61" s="39">
        <v>5354</v>
      </c>
      <c r="G61" s="41">
        <v>4301</v>
      </c>
      <c r="H61" s="38">
        <v>1210.7235005124944</v>
      </c>
      <c r="I61" s="41">
        <v>152.01639981620895</v>
      </c>
      <c r="J61" s="9"/>
      <c r="L61" s="6">
        <v>7128</v>
      </c>
      <c r="M61" s="9"/>
    </row>
    <row r="62" spans="1:13" ht="21" customHeight="1">
      <c r="A62" s="6" t="s">
        <v>13</v>
      </c>
      <c r="B62" s="19">
        <v>15319</v>
      </c>
      <c r="C62" s="142">
        <v>66.40155531990102</v>
      </c>
      <c r="D62" s="38">
        <v>573</v>
      </c>
      <c r="E62" s="39">
        <v>20025</v>
      </c>
      <c r="F62" s="39">
        <v>3454</v>
      </c>
      <c r="G62" s="41">
        <v>3050</v>
      </c>
      <c r="H62" s="38">
        <v>1307.2002088909198</v>
      </c>
      <c r="I62" s="41">
        <v>199.09915790847967</v>
      </c>
      <c r="J62" s="9"/>
      <c r="L62" s="6">
        <v>22633</v>
      </c>
      <c r="M62" s="9"/>
    </row>
    <row r="63" spans="1:13" ht="21" customHeight="1">
      <c r="A63" s="6" t="s">
        <v>34</v>
      </c>
      <c r="B63" s="19">
        <v>22365</v>
      </c>
      <c r="C63" s="142">
        <v>93.35050240648484</v>
      </c>
      <c r="D63" s="31" t="s">
        <v>85</v>
      </c>
      <c r="E63" s="18"/>
      <c r="F63" s="18"/>
      <c r="G63" s="18"/>
      <c r="H63" s="18"/>
      <c r="I63" s="51"/>
      <c r="J63" s="9"/>
      <c r="L63" s="6">
        <v>23685</v>
      </c>
      <c r="M63" s="9"/>
    </row>
    <row r="64" spans="1:13" ht="21" customHeight="1">
      <c r="A64" s="6" t="s">
        <v>56</v>
      </c>
      <c r="B64" s="19"/>
      <c r="C64" s="142"/>
      <c r="D64" s="31" t="s">
        <v>83</v>
      </c>
      <c r="E64" s="18" t="s">
        <v>83</v>
      </c>
      <c r="F64" s="18" t="s">
        <v>83</v>
      </c>
      <c r="G64" s="18" t="s">
        <v>83</v>
      </c>
      <c r="H64" s="18"/>
      <c r="I64" s="51"/>
      <c r="J64" s="9"/>
      <c r="L64" s="6"/>
      <c r="M64" s="9"/>
    </row>
    <row r="65" spans="1:13" ht="21" customHeight="1">
      <c r="A65" s="6" t="s">
        <v>57</v>
      </c>
      <c r="B65" s="19"/>
      <c r="C65" s="142"/>
      <c r="D65" s="31" t="s">
        <v>83</v>
      </c>
      <c r="E65" s="18" t="s">
        <v>83</v>
      </c>
      <c r="F65" s="18" t="s">
        <v>83</v>
      </c>
      <c r="G65" s="18" t="s">
        <v>83</v>
      </c>
      <c r="H65" s="18"/>
      <c r="I65" s="51"/>
      <c r="J65" s="9"/>
      <c r="L65" s="6"/>
      <c r="M65" s="9"/>
    </row>
    <row r="66" spans="1:13" ht="21" customHeight="1">
      <c r="A66" s="6" t="s">
        <v>14</v>
      </c>
      <c r="B66" s="19">
        <v>35993</v>
      </c>
      <c r="C66" s="142">
        <v>527.1017048794826</v>
      </c>
      <c r="D66" s="31" t="s">
        <v>85</v>
      </c>
      <c r="E66" s="18"/>
      <c r="F66" s="18"/>
      <c r="G66" s="18"/>
      <c r="H66" s="18"/>
      <c r="I66" s="51"/>
      <c r="J66" s="9"/>
      <c r="L66" s="6">
        <v>6803</v>
      </c>
      <c r="M66" s="9"/>
    </row>
    <row r="67" spans="1:13" ht="21" customHeight="1">
      <c r="A67" s="6" t="s">
        <v>15</v>
      </c>
      <c r="B67" s="19">
        <v>32731</v>
      </c>
      <c r="C67" s="142">
        <v>797.9621542940321</v>
      </c>
      <c r="D67" s="38">
        <v>1133</v>
      </c>
      <c r="E67" s="39">
        <v>84805</v>
      </c>
      <c r="F67" s="39">
        <v>8220</v>
      </c>
      <c r="G67" s="41">
        <v>7500</v>
      </c>
      <c r="H67" s="38">
        <v>2590.96880633039</v>
      </c>
      <c r="I67" s="41">
        <v>229.1405701017384</v>
      </c>
      <c r="J67" s="9"/>
      <c r="L67" s="6">
        <v>4123</v>
      </c>
      <c r="M67" s="9"/>
    </row>
    <row r="68" spans="1:13" ht="21" customHeight="1">
      <c r="A68" s="6" t="s">
        <v>16</v>
      </c>
      <c r="B68" s="19">
        <v>12699</v>
      </c>
      <c r="C68" s="142">
        <v>569.8667891593936</v>
      </c>
      <c r="D68" s="38">
        <v>732</v>
      </c>
      <c r="E68" s="39">
        <v>30255</v>
      </c>
      <c r="F68" s="39">
        <v>7530</v>
      </c>
      <c r="G68" s="41">
        <v>5100</v>
      </c>
      <c r="H68" s="38">
        <v>2382.471060713442</v>
      </c>
      <c r="I68" s="41">
        <v>401.60642570281124</v>
      </c>
      <c r="J68" s="9"/>
      <c r="L68" s="6">
        <v>2178</v>
      </c>
      <c r="M68" s="9"/>
    </row>
    <row r="69" spans="1:13" ht="21" customHeight="1">
      <c r="A69" s="6" t="s">
        <v>17</v>
      </c>
      <c r="B69" s="19">
        <v>10366</v>
      </c>
      <c r="C69" s="142">
        <v>1279.8994974874372</v>
      </c>
      <c r="D69" s="38">
        <v>316</v>
      </c>
      <c r="E69" s="39">
        <v>16721</v>
      </c>
      <c r="F69" s="39">
        <v>8069</v>
      </c>
      <c r="G69" s="41">
        <v>2300</v>
      </c>
      <c r="H69" s="38">
        <v>1613.0619332432955</v>
      </c>
      <c r="I69" s="41">
        <v>221.87922052865136</v>
      </c>
      <c r="J69" s="9"/>
      <c r="L69" s="6">
        <v>795</v>
      </c>
      <c r="M69" s="9"/>
    </row>
    <row r="70" spans="1:13" ht="21" customHeight="1">
      <c r="A70" s="7" t="s">
        <v>18</v>
      </c>
      <c r="B70" s="20">
        <v>13762</v>
      </c>
      <c r="C70" s="143">
        <v>231.82437031994556</v>
      </c>
      <c r="D70" s="38">
        <v>513</v>
      </c>
      <c r="E70" s="39">
        <v>25381</v>
      </c>
      <c r="F70" s="39">
        <v>4636</v>
      </c>
      <c r="G70" s="41">
        <v>3700</v>
      </c>
      <c r="H70" s="38">
        <v>1844.2813544542944</v>
      </c>
      <c r="I70" s="56">
        <v>268.8562708908589</v>
      </c>
      <c r="J70" s="9"/>
      <c r="L70" s="7">
        <v>5877</v>
      </c>
      <c r="M70" s="9"/>
    </row>
    <row r="71" spans="1:13" ht="21" customHeight="1">
      <c r="A71" s="114" t="s">
        <v>19</v>
      </c>
      <c r="B71" s="21">
        <f>SUM(B56:B70)</f>
        <v>264015</v>
      </c>
      <c r="C71" s="144">
        <f>B71/L71*100</f>
        <v>116.67314813996448</v>
      </c>
      <c r="D71" s="45">
        <f>SUM(D56:D70)</f>
        <v>5690.3</v>
      </c>
      <c r="E71" s="46">
        <f>SUM(E56:E70)</f>
        <v>273909</v>
      </c>
      <c r="F71" s="46">
        <f>SUM(F56:F70)</f>
        <v>53901</v>
      </c>
      <c r="G71" s="47">
        <f>SUM(G56:G70)</f>
        <v>36707</v>
      </c>
      <c r="H71" s="45">
        <f>E71/($B71-SUM($B56:$B57,$B63,$B66))*1000</f>
        <v>1599.8890219327707</v>
      </c>
      <c r="I71" s="47">
        <f>G71/($B71-SUM($B56:$B57,$B63,$B66))*1000</f>
        <v>214.4037849361876</v>
      </c>
      <c r="J71" s="9"/>
      <c r="L71" s="13">
        <f>SUM(L56:L70)</f>
        <v>226286</v>
      </c>
      <c r="M71" s="9"/>
    </row>
    <row r="72" spans="1:13" ht="21" customHeight="1">
      <c r="A72" s="114" t="s">
        <v>20</v>
      </c>
      <c r="B72" s="21">
        <f>B55+B71</f>
        <v>1107854</v>
      </c>
      <c r="C72" s="144">
        <f>B72/L72*100</f>
        <v>266.5135054512562</v>
      </c>
      <c r="D72" s="45">
        <f>D55+D71</f>
        <v>43434.8</v>
      </c>
      <c r="E72" s="46">
        <f>E55+E71</f>
        <v>1775256</v>
      </c>
      <c r="F72" s="46">
        <f>F55+F71</f>
        <v>269833</v>
      </c>
      <c r="G72" s="47">
        <f>G55+G71</f>
        <v>215948</v>
      </c>
      <c r="H72" s="45">
        <f>E72/SUM($B72,$B74:$B75)*1000</f>
        <v>1597.112477182578</v>
      </c>
      <c r="I72" s="47">
        <f>G72/SUM($B72,$B74:$B75)*1000</f>
        <v>194.27803382871167</v>
      </c>
      <c r="J72" s="9"/>
      <c r="L72" s="13">
        <f>L55+L71</f>
        <v>415684</v>
      </c>
      <c r="M72" s="9"/>
    </row>
    <row r="73" spans="1:13" ht="21" customHeight="1">
      <c r="A73" s="8" t="s">
        <v>21</v>
      </c>
      <c r="B73" s="17">
        <v>2718</v>
      </c>
      <c r="C73" s="141">
        <v>750.1440922190201</v>
      </c>
      <c r="D73" s="38">
        <v>116</v>
      </c>
      <c r="E73" s="39">
        <v>29470</v>
      </c>
      <c r="F73" s="39">
        <v>5442</v>
      </c>
      <c r="G73" s="41">
        <v>4100</v>
      </c>
      <c r="H73" s="42">
        <v>10842.53127299485</v>
      </c>
      <c r="I73" s="44">
        <v>1508.4621044885946</v>
      </c>
      <c r="J73" s="9"/>
      <c r="L73" s="8">
        <v>348</v>
      </c>
      <c r="M73" s="9"/>
    </row>
    <row r="74" spans="1:13" ht="21" customHeight="1">
      <c r="A74" s="6" t="s">
        <v>22</v>
      </c>
      <c r="B74" s="19">
        <v>1887</v>
      </c>
      <c r="C74" s="142">
        <v>48.53372434017595</v>
      </c>
      <c r="D74" s="31" t="s">
        <v>85</v>
      </c>
      <c r="E74" s="18"/>
      <c r="F74" s="18"/>
      <c r="G74" s="18"/>
      <c r="H74" s="18"/>
      <c r="I74" s="51"/>
      <c r="J74" s="9"/>
      <c r="L74" s="6">
        <v>4091</v>
      </c>
      <c r="M74" s="9"/>
    </row>
    <row r="75" spans="1:13" ht="21" customHeight="1">
      <c r="A75" s="6" t="s">
        <v>58</v>
      </c>
      <c r="B75" s="19">
        <v>1800</v>
      </c>
      <c r="C75" s="142">
        <v>43.56361829025845</v>
      </c>
      <c r="D75" s="31" t="s">
        <v>85</v>
      </c>
      <c r="E75" s="18"/>
      <c r="F75" s="18"/>
      <c r="G75" s="18"/>
      <c r="H75" s="18"/>
      <c r="I75" s="51"/>
      <c r="J75" s="9"/>
      <c r="L75" s="6">
        <v>4023</v>
      </c>
      <c r="M75" s="9"/>
    </row>
    <row r="76" spans="1:13" ht="21" customHeight="1">
      <c r="A76" s="6" t="s">
        <v>59</v>
      </c>
      <c r="B76" s="19">
        <v>2128</v>
      </c>
      <c r="C76" s="142">
        <v>356.0344827586207</v>
      </c>
      <c r="D76" s="38">
        <v>116</v>
      </c>
      <c r="E76" s="39">
        <v>13735</v>
      </c>
      <c r="F76" s="39">
        <v>3593</v>
      </c>
      <c r="G76" s="41">
        <v>2675</v>
      </c>
      <c r="H76" s="38">
        <v>6454.417293233083</v>
      </c>
      <c r="I76" s="41">
        <v>1257.048872180451</v>
      </c>
      <c r="J76" s="9"/>
      <c r="L76" s="6">
        <v>579</v>
      </c>
      <c r="M76" s="9"/>
    </row>
    <row r="77" spans="1:13" ht="21" customHeight="1">
      <c r="A77" s="114" t="s">
        <v>23</v>
      </c>
      <c r="B77" s="21">
        <f>SUM(B73:B76)</f>
        <v>8533</v>
      </c>
      <c r="C77" s="144">
        <f>B77/L77*100</f>
        <v>94.38115252737529</v>
      </c>
      <c r="D77" s="45">
        <f>SUM(D73:D76)</f>
        <v>232</v>
      </c>
      <c r="E77" s="46">
        <f>SUM(E73:E76)</f>
        <v>43205</v>
      </c>
      <c r="F77" s="46">
        <f>SUM(F73:F76)</f>
        <v>9035</v>
      </c>
      <c r="G77" s="47">
        <f>SUM(G73:G76)</f>
        <v>6775</v>
      </c>
      <c r="H77" s="45">
        <f>E77/SUM(B73,B76)*1000</f>
        <v>8915.600495253819</v>
      </c>
      <c r="I77" s="47">
        <f>G77/SUM(B73,B76)*1000</f>
        <v>1398.060255881139</v>
      </c>
      <c r="J77" s="9"/>
      <c r="L77" s="13">
        <f>SUM(L73:L76)</f>
        <v>9041</v>
      </c>
      <c r="M77" s="9"/>
    </row>
    <row r="78" spans="1:13" ht="21" customHeight="1">
      <c r="A78" s="114" t="s">
        <v>24</v>
      </c>
      <c r="B78" s="21">
        <f>B72+B77</f>
        <v>1116387</v>
      </c>
      <c r="C78" s="144">
        <f>B78/L78*100</f>
        <v>262.849373123786</v>
      </c>
      <c r="D78" s="45">
        <f>D72+D77</f>
        <v>43666.8</v>
      </c>
      <c r="E78" s="46">
        <f>E72+E77</f>
        <v>1818461</v>
      </c>
      <c r="F78" s="46">
        <f>F72+F77</f>
        <v>278868</v>
      </c>
      <c r="G78" s="47">
        <f>G72+G77</f>
        <v>222723</v>
      </c>
      <c r="H78" s="45">
        <f>E78/B78*1000</f>
        <v>1628.8804867846006</v>
      </c>
      <c r="I78" s="47">
        <f>G78/B78*1000</f>
        <v>199.5033980152044</v>
      </c>
      <c r="J78" s="9"/>
      <c r="L78" s="13">
        <f>L72+L77</f>
        <v>424725</v>
      </c>
      <c r="M78" s="9"/>
    </row>
    <row r="79" spans="1:13" ht="21" customHeight="1" thickBot="1">
      <c r="A79" s="114" t="s">
        <v>25</v>
      </c>
      <c r="B79" s="21">
        <f>B72+B77</f>
        <v>1116387</v>
      </c>
      <c r="C79" s="144">
        <f>B79/L79*100</f>
        <v>262.849373123786</v>
      </c>
      <c r="D79" s="45">
        <f>D7+D78</f>
        <v>97847.8</v>
      </c>
      <c r="E79" s="46">
        <f>E7+E78</f>
        <v>1974296</v>
      </c>
      <c r="F79" s="46">
        <f>F7+F78</f>
        <v>333208</v>
      </c>
      <c r="G79" s="47">
        <f>G7+G78</f>
        <v>266420</v>
      </c>
      <c r="H79" s="45">
        <f>E79/B79*1000</f>
        <v>1768.4691778030378</v>
      </c>
      <c r="I79" s="47">
        <f>G79/B79*1000</f>
        <v>238.64484269343873</v>
      </c>
      <c r="J79" s="9"/>
      <c r="L79" s="10">
        <f>L72+L77</f>
        <v>424725</v>
      </c>
      <c r="M79" s="9"/>
    </row>
    <row r="80" spans="1:13" ht="24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5"/>
      <c r="L80" s="11"/>
      <c r="M80" s="12"/>
    </row>
    <row r="81" spans="1:13" ht="15" customHeight="1">
      <c r="A81" s="29"/>
      <c r="B81" s="29"/>
      <c r="C81" s="29"/>
      <c r="D81" s="29"/>
      <c r="E81" s="29"/>
      <c r="F81" s="29"/>
      <c r="G81" s="30"/>
      <c r="H81" s="30"/>
      <c r="I81" s="30"/>
      <c r="J81" s="12"/>
      <c r="K81" s="5"/>
      <c r="L81" s="12"/>
      <c r="M81" s="12"/>
    </row>
    <row r="82" spans="1:13" ht="13.5">
      <c r="A82" s="9"/>
      <c r="B82" s="14"/>
      <c r="C82" s="15"/>
      <c r="D82" s="9"/>
      <c r="E82" s="9"/>
      <c r="F82" s="9"/>
      <c r="G82" s="9"/>
      <c r="H82" s="14"/>
      <c r="I82" s="14"/>
      <c r="J82" s="9"/>
      <c r="L82" s="9"/>
      <c r="M82" s="9"/>
    </row>
    <row r="83" spans="1:13" ht="13.5">
      <c r="A83" s="5"/>
      <c r="B83" s="5"/>
      <c r="C83" s="16"/>
      <c r="D83" s="5"/>
      <c r="E83" s="5"/>
      <c r="F83" s="5"/>
      <c r="G83" s="5"/>
      <c r="H83" s="9"/>
      <c r="I83" s="14"/>
      <c r="J83" s="5"/>
      <c r="L83" s="5"/>
      <c r="M83" s="5"/>
    </row>
    <row r="84" spans="1:13" ht="13.5">
      <c r="A84" s="5"/>
      <c r="B84" s="5"/>
      <c r="C84" s="16"/>
      <c r="D84" s="5"/>
      <c r="E84" s="5"/>
      <c r="F84" s="5"/>
      <c r="G84" s="5"/>
      <c r="H84" s="9"/>
      <c r="I84" s="14"/>
      <c r="J84" s="5"/>
      <c r="L84" s="5"/>
      <c r="M84" s="5"/>
    </row>
  </sheetData>
  <mergeCells count="1">
    <mergeCell ref="A39:I39"/>
  </mergeCells>
  <printOptions horizontalCentered="1"/>
  <pageMargins left="0.6692913385826772" right="0.6692913385826772" top="0.9055118110236221" bottom="0.3149606299212598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pane xSplit="1" ySplit="5" topLeftCell="B6" activePane="bottomRight" state="frozen"/>
      <selection pane="topLeft" activeCell="B47" sqref="B47:I54"/>
      <selection pane="topRight" activeCell="B47" sqref="B47:I54"/>
      <selection pane="bottomLeft" activeCell="B47" sqref="B47:I54"/>
      <selection pane="bottomRight" activeCell="O1" sqref="O1"/>
    </sheetView>
  </sheetViews>
  <sheetFormatPr defaultColWidth="9.00390625" defaultRowHeight="13.5"/>
  <cols>
    <col min="1" max="1" width="13.625" style="1" customWidth="1"/>
    <col min="2" max="2" width="9.375" style="1" bestFit="1" customWidth="1"/>
    <col min="3" max="3" width="9.375" style="2" bestFit="1" customWidth="1"/>
    <col min="4" max="8" width="7.625" style="1" customWidth="1"/>
    <col min="9" max="9" width="9.375" style="1" bestFit="1" customWidth="1"/>
    <col min="10" max="10" width="9.625" style="1" bestFit="1" customWidth="1"/>
    <col min="11" max="11" width="2.625" style="1" customWidth="1"/>
    <col min="12" max="16384" width="9.00390625" style="1" customWidth="1"/>
  </cols>
  <sheetData>
    <row r="1" spans="1:11" ht="24" customHeight="1">
      <c r="A1" s="28"/>
      <c r="B1" s="26"/>
      <c r="C1" s="27"/>
      <c r="D1" s="26"/>
      <c r="E1" s="26"/>
      <c r="F1" s="26"/>
      <c r="G1" s="26"/>
      <c r="H1" s="26"/>
      <c r="I1" s="26"/>
      <c r="J1" s="26"/>
      <c r="K1" s="26"/>
    </row>
    <row r="3" spans="1:11" ht="13.5">
      <c r="A3" s="104"/>
      <c r="B3" s="104" t="s">
        <v>96</v>
      </c>
      <c r="C3" s="115" t="s">
        <v>97</v>
      </c>
      <c r="D3" s="106"/>
      <c r="E3" s="106" t="s">
        <v>87</v>
      </c>
      <c r="F3" s="108"/>
      <c r="G3" s="107" t="s">
        <v>98</v>
      </c>
      <c r="H3" s="108"/>
      <c r="I3" s="106" t="s">
        <v>99</v>
      </c>
      <c r="J3" s="108"/>
      <c r="K3" s="9"/>
    </row>
    <row r="4" spans="1:11" ht="13.5">
      <c r="A4" s="109" t="s">
        <v>100</v>
      </c>
      <c r="B4" s="48" t="s">
        <v>101</v>
      </c>
      <c r="C4" s="49" t="s">
        <v>88</v>
      </c>
      <c r="D4" s="34" t="s">
        <v>102</v>
      </c>
      <c r="E4" s="32" t="s">
        <v>82</v>
      </c>
      <c r="F4" s="34" t="s">
        <v>89</v>
      </c>
      <c r="G4" s="32" t="s">
        <v>82</v>
      </c>
      <c r="H4" s="34" t="s">
        <v>90</v>
      </c>
      <c r="I4" s="32" t="s">
        <v>91</v>
      </c>
      <c r="J4" s="34" t="s">
        <v>92</v>
      </c>
      <c r="K4" s="9"/>
    </row>
    <row r="5" spans="1:11" ht="13.5">
      <c r="A5" s="7"/>
      <c r="B5" s="24" t="s">
        <v>93</v>
      </c>
      <c r="C5" s="50" t="s">
        <v>94</v>
      </c>
      <c r="D5" s="37" t="s">
        <v>93</v>
      </c>
      <c r="E5" s="35" t="s">
        <v>95</v>
      </c>
      <c r="F5" s="37" t="s">
        <v>103</v>
      </c>
      <c r="G5" s="35" t="s">
        <v>65</v>
      </c>
      <c r="H5" s="37" t="s">
        <v>65</v>
      </c>
      <c r="I5" s="35" t="s">
        <v>93</v>
      </c>
      <c r="J5" s="37" t="s">
        <v>93</v>
      </c>
      <c r="K5" s="9"/>
    </row>
    <row r="6" spans="1:11" ht="13.5" hidden="1">
      <c r="A6" s="110"/>
      <c r="B6" s="22"/>
      <c r="C6" s="103"/>
      <c r="D6" s="62"/>
      <c r="E6" s="67"/>
      <c r="F6" s="88"/>
      <c r="G6" s="67"/>
      <c r="H6" s="88"/>
      <c r="I6" s="67"/>
      <c r="J6" s="88"/>
      <c r="K6" s="9"/>
    </row>
    <row r="7" spans="1:11" ht="21" customHeight="1">
      <c r="A7" s="110" t="s">
        <v>104</v>
      </c>
      <c r="B7" s="17">
        <v>689215</v>
      </c>
      <c r="C7" s="42">
        <v>674842</v>
      </c>
      <c r="D7" s="51">
        <v>22420</v>
      </c>
      <c r="E7" s="38">
        <v>21822</v>
      </c>
      <c r="F7" s="41">
        <v>12916</v>
      </c>
      <c r="G7" s="38">
        <v>53865</v>
      </c>
      <c r="H7" s="41">
        <v>3267</v>
      </c>
      <c r="I7" s="42">
        <v>159218</v>
      </c>
      <c r="J7" s="44">
        <v>17385</v>
      </c>
      <c r="K7" s="9"/>
    </row>
    <row r="8" spans="1:11" ht="21" customHeight="1">
      <c r="A8" s="110" t="s">
        <v>30</v>
      </c>
      <c r="B8" s="19">
        <v>679540</v>
      </c>
      <c r="C8" s="38">
        <v>639638</v>
      </c>
      <c r="D8" s="51">
        <v>161948</v>
      </c>
      <c r="E8" s="38">
        <v>35287</v>
      </c>
      <c r="F8" s="41">
        <v>31686</v>
      </c>
      <c r="G8" s="38">
        <v>120843</v>
      </c>
      <c r="H8" s="41">
        <v>27074</v>
      </c>
      <c r="I8" s="38">
        <v>700635</v>
      </c>
      <c r="J8" s="41">
        <v>224870</v>
      </c>
      <c r="K8" s="9"/>
    </row>
    <row r="9" spans="1:11" ht="21" customHeight="1">
      <c r="A9" s="110" t="s">
        <v>105</v>
      </c>
      <c r="B9" s="19"/>
      <c r="C9" s="38"/>
      <c r="D9" s="51"/>
      <c r="E9" s="38"/>
      <c r="F9" s="41"/>
      <c r="G9" s="38"/>
      <c r="H9" s="41"/>
      <c r="I9" s="38">
        <v>60242</v>
      </c>
      <c r="J9" s="41">
        <v>16399</v>
      </c>
      <c r="K9" s="9"/>
    </row>
    <row r="10" spans="1:11" ht="21" customHeight="1">
      <c r="A10" s="110" t="s">
        <v>106</v>
      </c>
      <c r="B10" s="19"/>
      <c r="C10" s="38"/>
      <c r="D10" s="51"/>
      <c r="E10" s="38"/>
      <c r="F10" s="41"/>
      <c r="G10" s="38"/>
      <c r="H10" s="41"/>
      <c r="I10" s="38">
        <v>38344</v>
      </c>
      <c r="J10" s="41">
        <v>11273</v>
      </c>
      <c r="K10" s="9"/>
    </row>
    <row r="11" spans="1:11" ht="21" customHeight="1">
      <c r="A11" s="110" t="s">
        <v>107</v>
      </c>
      <c r="B11" s="19"/>
      <c r="C11" s="38"/>
      <c r="D11" s="51"/>
      <c r="E11" s="38"/>
      <c r="F11" s="41"/>
      <c r="G11" s="38"/>
      <c r="H11" s="41"/>
      <c r="I11" s="38">
        <v>51209</v>
      </c>
      <c r="J11" s="41">
        <v>19930</v>
      </c>
      <c r="K11" s="9"/>
    </row>
    <row r="12" spans="1:11" ht="21" customHeight="1">
      <c r="A12" s="110" t="s">
        <v>108</v>
      </c>
      <c r="B12" s="19"/>
      <c r="C12" s="38"/>
      <c r="D12" s="51"/>
      <c r="E12" s="38"/>
      <c r="F12" s="41"/>
      <c r="G12" s="38"/>
      <c r="H12" s="41"/>
      <c r="I12" s="38">
        <v>55311</v>
      </c>
      <c r="J12" s="41">
        <v>20549</v>
      </c>
      <c r="K12" s="9"/>
    </row>
    <row r="13" spans="1:11" ht="21" customHeight="1">
      <c r="A13" s="110" t="s">
        <v>31</v>
      </c>
      <c r="B13" s="19"/>
      <c r="C13" s="38"/>
      <c r="D13" s="51"/>
      <c r="E13" s="38"/>
      <c r="F13" s="41"/>
      <c r="G13" s="38"/>
      <c r="H13" s="41"/>
      <c r="I13" s="38">
        <v>57979</v>
      </c>
      <c r="J13" s="41">
        <v>25085</v>
      </c>
      <c r="K13" s="9"/>
    </row>
    <row r="14" spans="1:11" ht="21" customHeight="1">
      <c r="A14" s="110" t="s">
        <v>109</v>
      </c>
      <c r="B14" s="19"/>
      <c r="C14" s="38"/>
      <c r="D14" s="51"/>
      <c r="E14" s="38"/>
      <c r="F14" s="41"/>
      <c r="G14" s="38"/>
      <c r="H14" s="41"/>
      <c r="I14" s="38">
        <v>57107</v>
      </c>
      <c r="J14" s="41">
        <v>26033</v>
      </c>
      <c r="K14" s="9"/>
    </row>
    <row r="15" spans="1:11" ht="21" customHeight="1">
      <c r="A15" s="110" t="s">
        <v>110</v>
      </c>
      <c r="B15" s="19"/>
      <c r="C15" s="38"/>
      <c r="D15" s="51"/>
      <c r="E15" s="38"/>
      <c r="F15" s="41"/>
      <c r="G15" s="38"/>
      <c r="H15" s="41"/>
      <c r="I15" s="38">
        <v>27842</v>
      </c>
      <c r="J15" s="41">
        <v>12938</v>
      </c>
      <c r="K15" s="9"/>
    </row>
    <row r="16" spans="1:11" ht="21" customHeight="1">
      <c r="A16" s="110" t="s">
        <v>32</v>
      </c>
      <c r="B16" s="19"/>
      <c r="C16" s="38"/>
      <c r="D16" s="51"/>
      <c r="E16" s="38"/>
      <c r="F16" s="41"/>
      <c r="G16" s="38"/>
      <c r="H16" s="41"/>
      <c r="I16" s="38">
        <v>51492</v>
      </c>
      <c r="J16" s="41">
        <v>21037</v>
      </c>
      <c r="K16" s="9"/>
    </row>
    <row r="17" spans="1:11" ht="21" customHeight="1">
      <c r="A17" s="110" t="s">
        <v>111</v>
      </c>
      <c r="B17" s="19"/>
      <c r="C17" s="38"/>
      <c r="D17" s="51"/>
      <c r="E17" s="38"/>
      <c r="F17" s="41"/>
      <c r="G17" s="38"/>
      <c r="H17" s="41"/>
      <c r="I17" s="38">
        <v>57087</v>
      </c>
      <c r="J17" s="41">
        <v>23648</v>
      </c>
      <c r="K17" s="9"/>
    </row>
    <row r="18" spans="1:11" ht="21" customHeight="1">
      <c r="A18" s="110" t="s">
        <v>112</v>
      </c>
      <c r="B18" s="19"/>
      <c r="C18" s="38"/>
      <c r="D18" s="51"/>
      <c r="E18" s="38"/>
      <c r="F18" s="41"/>
      <c r="G18" s="38"/>
      <c r="H18" s="41"/>
      <c r="I18" s="38">
        <v>48449</v>
      </c>
      <c r="J18" s="41">
        <v>17520</v>
      </c>
      <c r="K18" s="9"/>
    </row>
    <row r="19" spans="1:11" ht="21" customHeight="1">
      <c r="A19" s="110" t="s">
        <v>113</v>
      </c>
      <c r="B19" s="19"/>
      <c r="C19" s="38"/>
      <c r="D19" s="51"/>
      <c r="E19" s="38"/>
      <c r="F19" s="41"/>
      <c r="G19" s="38"/>
      <c r="H19" s="41"/>
      <c r="I19" s="38">
        <v>37872</v>
      </c>
      <c r="J19" s="41">
        <v>13723</v>
      </c>
      <c r="K19" s="9"/>
    </row>
    <row r="20" spans="1:11" ht="21" customHeight="1">
      <c r="A20" s="110" t="s">
        <v>114</v>
      </c>
      <c r="B20" s="19"/>
      <c r="C20" s="38"/>
      <c r="D20" s="51"/>
      <c r="E20" s="38"/>
      <c r="F20" s="41"/>
      <c r="G20" s="38"/>
      <c r="H20" s="41"/>
      <c r="I20" s="38">
        <v>39238</v>
      </c>
      <c r="J20" s="41">
        <v>13630</v>
      </c>
      <c r="K20" s="9"/>
    </row>
    <row r="21" spans="1:11" ht="21" customHeight="1">
      <c r="A21" s="110" t="s">
        <v>115</v>
      </c>
      <c r="B21" s="19"/>
      <c r="C21" s="38"/>
      <c r="D21" s="51"/>
      <c r="E21" s="38"/>
      <c r="F21" s="41"/>
      <c r="G21" s="38"/>
      <c r="H21" s="41"/>
      <c r="I21" s="38">
        <v>44437</v>
      </c>
      <c r="J21" s="41">
        <v>20417</v>
      </c>
      <c r="K21" s="9"/>
    </row>
    <row r="22" spans="1:11" ht="21" customHeight="1">
      <c r="A22" s="110" t="s">
        <v>116</v>
      </c>
      <c r="B22" s="19"/>
      <c r="C22" s="38"/>
      <c r="D22" s="51"/>
      <c r="E22" s="38"/>
      <c r="F22" s="41"/>
      <c r="G22" s="38"/>
      <c r="H22" s="41"/>
      <c r="I22" s="38">
        <v>88124</v>
      </c>
      <c r="J22" s="41">
        <v>32781</v>
      </c>
      <c r="K22" s="9"/>
    </row>
    <row r="23" spans="1:11" ht="21" customHeight="1">
      <c r="A23" s="110" t="s">
        <v>117</v>
      </c>
      <c r="B23" s="19"/>
      <c r="C23" s="38"/>
      <c r="D23" s="51"/>
      <c r="E23" s="38"/>
      <c r="F23" s="41"/>
      <c r="G23" s="38"/>
      <c r="H23" s="41"/>
      <c r="I23" s="38">
        <v>38220</v>
      </c>
      <c r="J23" s="41">
        <v>14012</v>
      </c>
      <c r="K23" s="9"/>
    </row>
    <row r="24" spans="1:11" ht="21" customHeight="1">
      <c r="A24" s="111" t="s">
        <v>71</v>
      </c>
      <c r="B24" s="19"/>
      <c r="C24" s="38"/>
      <c r="D24" s="51"/>
      <c r="E24" s="38"/>
      <c r="F24" s="41"/>
      <c r="G24" s="38"/>
      <c r="H24" s="41"/>
      <c r="I24" s="38">
        <v>26723</v>
      </c>
      <c r="J24" s="41">
        <v>12743</v>
      </c>
      <c r="K24" s="9"/>
    </row>
    <row r="25" spans="1:11" ht="21" customHeight="1">
      <c r="A25" s="110" t="s">
        <v>33</v>
      </c>
      <c r="B25" s="19">
        <v>249696</v>
      </c>
      <c r="C25" s="38">
        <v>242428</v>
      </c>
      <c r="D25" s="51">
        <v>40019</v>
      </c>
      <c r="E25" s="38">
        <v>23693</v>
      </c>
      <c r="F25" s="41">
        <v>13107</v>
      </c>
      <c r="G25" s="38">
        <v>34323</v>
      </c>
      <c r="H25" s="41">
        <v>7910</v>
      </c>
      <c r="I25" s="38">
        <v>780962</v>
      </c>
      <c r="J25" s="41">
        <v>208084</v>
      </c>
      <c r="K25" s="9"/>
    </row>
    <row r="26" spans="1:11" ht="21" customHeight="1">
      <c r="A26" s="110" t="s">
        <v>118</v>
      </c>
      <c r="B26" s="19">
        <v>61841</v>
      </c>
      <c r="C26" s="38">
        <v>61841</v>
      </c>
      <c r="D26" s="51">
        <v>13273</v>
      </c>
      <c r="E26" s="38">
        <v>1736</v>
      </c>
      <c r="F26" s="41">
        <v>1359</v>
      </c>
      <c r="G26" s="38" t="s">
        <v>83</v>
      </c>
      <c r="H26" s="41" t="s">
        <v>83</v>
      </c>
      <c r="I26" s="38">
        <v>45071</v>
      </c>
      <c r="J26" s="41">
        <v>11667</v>
      </c>
      <c r="K26" s="9"/>
    </row>
    <row r="27" spans="1:11" ht="21" customHeight="1">
      <c r="A27" s="110" t="s">
        <v>119</v>
      </c>
      <c r="B27" s="19">
        <v>51075</v>
      </c>
      <c r="C27" s="38">
        <v>51075</v>
      </c>
      <c r="D27" s="51">
        <v>11148</v>
      </c>
      <c r="E27" s="38">
        <v>1988</v>
      </c>
      <c r="F27" s="41">
        <v>1307</v>
      </c>
      <c r="G27" s="38" t="s">
        <v>83</v>
      </c>
      <c r="H27" s="41" t="s">
        <v>83</v>
      </c>
      <c r="I27" s="38">
        <v>46274</v>
      </c>
      <c r="J27" s="41">
        <v>12618</v>
      </c>
      <c r="K27" s="9"/>
    </row>
    <row r="28" spans="1:11" ht="21" customHeight="1">
      <c r="A28" s="110" t="s">
        <v>120</v>
      </c>
      <c r="B28" s="19">
        <v>38111</v>
      </c>
      <c r="C28" s="38">
        <v>38111</v>
      </c>
      <c r="D28" s="51">
        <v>7862</v>
      </c>
      <c r="E28" s="38">
        <v>2809</v>
      </c>
      <c r="F28" s="41">
        <v>963</v>
      </c>
      <c r="G28" s="38" t="s">
        <v>83</v>
      </c>
      <c r="H28" s="41" t="s">
        <v>83</v>
      </c>
      <c r="I28" s="38">
        <v>26372</v>
      </c>
      <c r="J28" s="41">
        <v>8188</v>
      </c>
      <c r="K28" s="9"/>
    </row>
    <row r="29" spans="1:11" ht="21" customHeight="1">
      <c r="A29" s="110" t="s">
        <v>3</v>
      </c>
      <c r="B29" s="19">
        <v>102572</v>
      </c>
      <c r="C29" s="38">
        <v>102364</v>
      </c>
      <c r="D29" s="51">
        <v>24102</v>
      </c>
      <c r="E29" s="38">
        <v>3871</v>
      </c>
      <c r="F29" s="41">
        <v>3493</v>
      </c>
      <c r="G29" s="38">
        <v>4754</v>
      </c>
      <c r="H29" s="41">
        <v>1331</v>
      </c>
      <c r="I29" s="38">
        <v>78008</v>
      </c>
      <c r="J29" s="41">
        <v>25549</v>
      </c>
      <c r="K29" s="9"/>
    </row>
    <row r="30" spans="1:11" ht="21" customHeight="1">
      <c r="A30" s="110" t="s">
        <v>121</v>
      </c>
      <c r="B30" s="19">
        <v>17900</v>
      </c>
      <c r="C30" s="38">
        <v>17900</v>
      </c>
      <c r="D30" s="51">
        <v>6787</v>
      </c>
      <c r="E30" s="38">
        <v>820</v>
      </c>
      <c r="F30" s="41">
        <v>796</v>
      </c>
      <c r="G30" s="38" t="s">
        <v>83</v>
      </c>
      <c r="H30" s="41" t="s">
        <v>83</v>
      </c>
      <c r="I30" s="38">
        <v>10783</v>
      </c>
      <c r="J30" s="41">
        <v>4548</v>
      </c>
      <c r="K30" s="9"/>
    </row>
    <row r="31" spans="1:11" ht="21" customHeight="1">
      <c r="A31" s="110" t="s">
        <v>4</v>
      </c>
      <c r="B31" s="19">
        <v>170944</v>
      </c>
      <c r="C31" s="38">
        <v>167913</v>
      </c>
      <c r="D31" s="51">
        <v>29701</v>
      </c>
      <c r="E31" s="38">
        <v>29128</v>
      </c>
      <c r="F31" s="41">
        <v>25235</v>
      </c>
      <c r="G31" s="38">
        <v>12073</v>
      </c>
      <c r="H31" s="41">
        <v>2139</v>
      </c>
      <c r="I31" s="38">
        <v>95422</v>
      </c>
      <c r="J31" s="41">
        <v>27177</v>
      </c>
      <c r="K31" s="9"/>
    </row>
    <row r="32" spans="1:11" ht="21" customHeight="1">
      <c r="A32" s="110" t="s">
        <v>5</v>
      </c>
      <c r="B32" s="19">
        <v>206422</v>
      </c>
      <c r="C32" s="38">
        <v>202114</v>
      </c>
      <c r="D32" s="51">
        <v>34923</v>
      </c>
      <c r="E32" s="38">
        <v>9699</v>
      </c>
      <c r="F32" s="41">
        <v>6986</v>
      </c>
      <c r="G32" s="38">
        <v>4203</v>
      </c>
      <c r="H32" s="41">
        <v>846</v>
      </c>
      <c r="I32" s="38">
        <v>138599</v>
      </c>
      <c r="J32" s="41">
        <v>50405</v>
      </c>
      <c r="K32" s="9"/>
    </row>
    <row r="33" spans="1:11" ht="21" customHeight="1">
      <c r="A33" s="110" t="s">
        <v>6</v>
      </c>
      <c r="B33" s="19">
        <v>140283</v>
      </c>
      <c r="C33" s="38">
        <v>138598</v>
      </c>
      <c r="D33" s="51">
        <v>28802</v>
      </c>
      <c r="E33" s="38">
        <v>8328</v>
      </c>
      <c r="F33" s="41">
        <v>2708</v>
      </c>
      <c r="G33" s="38">
        <v>7450</v>
      </c>
      <c r="H33" s="41">
        <v>1254</v>
      </c>
      <c r="I33" s="38">
        <v>125995</v>
      </c>
      <c r="J33" s="41">
        <v>25087</v>
      </c>
      <c r="K33" s="9"/>
    </row>
    <row r="34" spans="1:11" ht="21" customHeight="1">
      <c r="A34" s="110" t="s">
        <v>7</v>
      </c>
      <c r="B34" s="19">
        <v>145676</v>
      </c>
      <c r="C34" s="38">
        <v>143590</v>
      </c>
      <c r="D34" s="51">
        <v>33005</v>
      </c>
      <c r="E34" s="38">
        <v>5834</v>
      </c>
      <c r="F34" s="41">
        <v>4455</v>
      </c>
      <c r="G34" s="38">
        <v>7859</v>
      </c>
      <c r="H34" s="41">
        <v>1147</v>
      </c>
      <c r="I34" s="38">
        <v>114452</v>
      </c>
      <c r="J34" s="41">
        <v>38903</v>
      </c>
      <c r="K34" s="9"/>
    </row>
    <row r="35" spans="1:11" ht="21" customHeight="1">
      <c r="A35" s="110" t="s">
        <v>73</v>
      </c>
      <c r="B35" s="19">
        <v>177577</v>
      </c>
      <c r="C35" s="38">
        <v>177253</v>
      </c>
      <c r="D35" s="51">
        <v>36426</v>
      </c>
      <c r="E35" s="38">
        <v>6843</v>
      </c>
      <c r="F35" s="41">
        <v>4383</v>
      </c>
      <c r="G35" s="38">
        <v>5393</v>
      </c>
      <c r="H35" s="41">
        <v>1265</v>
      </c>
      <c r="I35" s="38">
        <v>141387</v>
      </c>
      <c r="J35" s="41">
        <v>50595</v>
      </c>
      <c r="K35" s="9"/>
    </row>
    <row r="36" spans="1:11" ht="21" customHeight="1">
      <c r="A36" s="110" t="s">
        <v>84</v>
      </c>
      <c r="B36" s="19">
        <v>44081</v>
      </c>
      <c r="C36" s="38">
        <v>43731</v>
      </c>
      <c r="D36" s="51">
        <v>12951</v>
      </c>
      <c r="E36" s="38">
        <v>2549</v>
      </c>
      <c r="F36" s="41">
        <v>2099</v>
      </c>
      <c r="G36" s="38">
        <v>4732</v>
      </c>
      <c r="H36" s="41">
        <v>448</v>
      </c>
      <c r="I36" s="38">
        <v>33366</v>
      </c>
      <c r="J36" s="41">
        <v>14180</v>
      </c>
      <c r="K36" s="9"/>
    </row>
    <row r="37" spans="1:11" ht="21" customHeight="1">
      <c r="A37" s="110" t="s">
        <v>36</v>
      </c>
      <c r="B37" s="19">
        <v>125177</v>
      </c>
      <c r="C37" s="38">
        <v>123874</v>
      </c>
      <c r="D37" s="51">
        <v>22802</v>
      </c>
      <c r="E37" s="38">
        <v>6279</v>
      </c>
      <c r="F37" s="41">
        <v>5961</v>
      </c>
      <c r="G37" s="38">
        <v>11205</v>
      </c>
      <c r="H37" s="41">
        <v>1552</v>
      </c>
      <c r="I37" s="38">
        <v>85228</v>
      </c>
      <c r="J37" s="41">
        <v>43723</v>
      </c>
      <c r="K37" s="9"/>
    </row>
    <row r="38" spans="1:11" ht="21" customHeight="1">
      <c r="A38" s="112" t="s">
        <v>122</v>
      </c>
      <c r="B38" s="20">
        <v>13706</v>
      </c>
      <c r="C38" s="54">
        <v>13240</v>
      </c>
      <c r="D38" s="55">
        <v>8929</v>
      </c>
      <c r="E38" s="54" t="s">
        <v>83</v>
      </c>
      <c r="F38" s="56" t="s">
        <v>83</v>
      </c>
      <c r="G38" s="54" t="s">
        <v>83</v>
      </c>
      <c r="H38" s="56" t="s">
        <v>83</v>
      </c>
      <c r="I38" s="54">
        <v>31161</v>
      </c>
      <c r="J38" s="56">
        <v>23666</v>
      </c>
      <c r="K38" s="9"/>
    </row>
    <row r="39" spans="1:11" ht="4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 customHeight="1">
      <c r="A40" s="29"/>
      <c r="B40" s="29"/>
      <c r="C40" s="29"/>
      <c r="D40" s="29"/>
      <c r="E40" s="29"/>
      <c r="F40" s="29"/>
      <c r="G40" s="29"/>
      <c r="H40" s="30"/>
      <c r="I40" s="30"/>
      <c r="J40" s="30"/>
      <c r="K40" s="12"/>
    </row>
    <row r="41" ht="24">
      <c r="D41" s="3"/>
    </row>
    <row r="43" spans="1:11" ht="13.5">
      <c r="A43" s="104"/>
      <c r="B43" s="104" t="s">
        <v>123</v>
      </c>
      <c r="C43" s="115" t="s">
        <v>124</v>
      </c>
      <c r="D43" s="106"/>
      <c r="E43" s="106" t="s">
        <v>87</v>
      </c>
      <c r="F43" s="108"/>
      <c r="G43" s="107" t="s">
        <v>125</v>
      </c>
      <c r="H43" s="108"/>
      <c r="I43" s="106" t="s">
        <v>126</v>
      </c>
      <c r="J43" s="108"/>
      <c r="K43" s="9"/>
    </row>
    <row r="44" spans="1:11" ht="13.5">
      <c r="A44" s="109" t="s">
        <v>127</v>
      </c>
      <c r="B44" s="48" t="s">
        <v>128</v>
      </c>
      <c r="C44" s="49" t="s">
        <v>88</v>
      </c>
      <c r="D44" s="34" t="s">
        <v>102</v>
      </c>
      <c r="E44" s="32" t="s">
        <v>82</v>
      </c>
      <c r="F44" s="34" t="s">
        <v>89</v>
      </c>
      <c r="G44" s="32" t="s">
        <v>82</v>
      </c>
      <c r="H44" s="34" t="s">
        <v>90</v>
      </c>
      <c r="I44" s="32" t="s">
        <v>91</v>
      </c>
      <c r="J44" s="34" t="s">
        <v>92</v>
      </c>
      <c r="K44" s="9"/>
    </row>
    <row r="45" spans="1:11" ht="13.5">
      <c r="A45" s="7"/>
      <c r="B45" s="24" t="s">
        <v>93</v>
      </c>
      <c r="C45" s="50" t="s">
        <v>94</v>
      </c>
      <c r="D45" s="37" t="s">
        <v>93</v>
      </c>
      <c r="E45" s="35" t="s">
        <v>95</v>
      </c>
      <c r="F45" s="37" t="s">
        <v>103</v>
      </c>
      <c r="G45" s="35" t="s">
        <v>65</v>
      </c>
      <c r="H45" s="37" t="s">
        <v>65</v>
      </c>
      <c r="I45" s="35" t="s">
        <v>93</v>
      </c>
      <c r="J45" s="37" t="s">
        <v>93</v>
      </c>
      <c r="K45" s="9"/>
    </row>
    <row r="46" spans="1:11" ht="13.5" hidden="1">
      <c r="A46" s="6"/>
      <c r="B46" s="22"/>
      <c r="C46" s="103"/>
      <c r="D46" s="62"/>
      <c r="E46" s="67"/>
      <c r="F46" s="88"/>
      <c r="G46" s="67"/>
      <c r="H46" s="88"/>
      <c r="I46" s="67"/>
      <c r="J46" s="88"/>
      <c r="K46" s="9"/>
    </row>
    <row r="47" spans="1:11" ht="21" customHeight="1">
      <c r="A47" s="8" t="s">
        <v>81</v>
      </c>
      <c r="B47" s="17">
        <v>66185</v>
      </c>
      <c r="C47" s="42">
        <v>65938</v>
      </c>
      <c r="D47" s="52">
        <v>12300</v>
      </c>
      <c r="E47" s="42">
        <v>2470</v>
      </c>
      <c r="F47" s="44">
        <v>2112</v>
      </c>
      <c r="G47" s="42">
        <v>1480</v>
      </c>
      <c r="H47" s="44">
        <v>426</v>
      </c>
      <c r="I47" s="42">
        <v>28617</v>
      </c>
      <c r="J47" s="44">
        <v>12196</v>
      </c>
      <c r="K47" s="9"/>
    </row>
    <row r="48" spans="1:11" ht="21" customHeight="1">
      <c r="A48" s="6" t="s">
        <v>129</v>
      </c>
      <c r="B48" s="19">
        <v>11802</v>
      </c>
      <c r="C48" s="38">
        <v>11596</v>
      </c>
      <c r="D48" s="51">
        <v>2581</v>
      </c>
      <c r="E48" s="38">
        <v>3331</v>
      </c>
      <c r="F48" s="41">
        <v>3331</v>
      </c>
      <c r="G48" s="38">
        <v>255</v>
      </c>
      <c r="H48" s="41">
        <v>66</v>
      </c>
      <c r="I48" s="38">
        <v>2033</v>
      </c>
      <c r="J48" s="41">
        <v>774</v>
      </c>
      <c r="K48" s="9"/>
    </row>
    <row r="49" spans="1:11" ht="21" customHeight="1">
      <c r="A49" s="6" t="s">
        <v>75</v>
      </c>
      <c r="B49" s="19">
        <v>9129</v>
      </c>
      <c r="C49" s="38">
        <v>9129</v>
      </c>
      <c r="D49" s="51">
        <v>2904</v>
      </c>
      <c r="E49" s="38">
        <v>141</v>
      </c>
      <c r="F49" s="41">
        <v>141</v>
      </c>
      <c r="G49" s="38">
        <v>278</v>
      </c>
      <c r="H49" s="41">
        <v>26</v>
      </c>
      <c r="I49" s="38">
        <v>341</v>
      </c>
      <c r="J49" s="41">
        <v>123</v>
      </c>
      <c r="K49" s="9"/>
    </row>
    <row r="50" spans="1:11" ht="21" customHeight="1">
      <c r="A50" s="6" t="s">
        <v>76</v>
      </c>
      <c r="B50" s="19">
        <v>7097</v>
      </c>
      <c r="C50" s="38">
        <v>7042</v>
      </c>
      <c r="D50" s="51">
        <v>520</v>
      </c>
      <c r="E50" s="38">
        <v>352</v>
      </c>
      <c r="F50" s="41">
        <v>146</v>
      </c>
      <c r="G50" s="38">
        <v>269</v>
      </c>
      <c r="H50" s="41">
        <v>78</v>
      </c>
      <c r="I50" s="38">
        <v>1500</v>
      </c>
      <c r="J50" s="41">
        <v>350</v>
      </c>
      <c r="K50" s="9"/>
    </row>
    <row r="51" spans="1:11" ht="21" customHeight="1">
      <c r="A51" s="6" t="s">
        <v>77</v>
      </c>
      <c r="B51" s="19">
        <v>85369</v>
      </c>
      <c r="C51" s="38">
        <v>84496</v>
      </c>
      <c r="D51" s="51">
        <v>12908</v>
      </c>
      <c r="E51" s="38">
        <v>3218</v>
      </c>
      <c r="F51" s="41">
        <v>2325</v>
      </c>
      <c r="G51" s="38">
        <v>2228</v>
      </c>
      <c r="H51" s="41">
        <v>486</v>
      </c>
      <c r="I51" s="38">
        <v>40667</v>
      </c>
      <c r="J51" s="41">
        <v>10126</v>
      </c>
      <c r="K51" s="9"/>
    </row>
    <row r="52" spans="1:11" ht="21" customHeight="1">
      <c r="A52" s="6" t="s">
        <v>78</v>
      </c>
      <c r="B52" s="19">
        <v>7224</v>
      </c>
      <c r="C52" s="38">
        <v>7224</v>
      </c>
      <c r="D52" s="51">
        <v>501</v>
      </c>
      <c r="E52" s="38">
        <v>7276</v>
      </c>
      <c r="F52" s="41">
        <v>284</v>
      </c>
      <c r="G52" s="38">
        <v>113</v>
      </c>
      <c r="H52" s="41">
        <v>63</v>
      </c>
      <c r="I52" s="38">
        <v>667</v>
      </c>
      <c r="J52" s="41">
        <v>148</v>
      </c>
      <c r="K52" s="9"/>
    </row>
    <row r="53" spans="1:11" ht="21" customHeight="1">
      <c r="A53" s="6" t="s">
        <v>79</v>
      </c>
      <c r="B53" s="19">
        <v>108259</v>
      </c>
      <c r="C53" s="38">
        <v>104549</v>
      </c>
      <c r="D53" s="51">
        <v>19193</v>
      </c>
      <c r="E53" s="38">
        <v>4674</v>
      </c>
      <c r="F53" s="41">
        <v>4088</v>
      </c>
      <c r="G53" s="38">
        <v>4535</v>
      </c>
      <c r="H53" s="41">
        <v>947</v>
      </c>
      <c r="I53" s="38">
        <v>93788</v>
      </c>
      <c r="J53" s="41">
        <v>23701</v>
      </c>
      <c r="K53" s="9"/>
    </row>
    <row r="54" spans="1:11" ht="21" customHeight="1">
      <c r="A54" s="6" t="s">
        <v>80</v>
      </c>
      <c r="B54" s="19">
        <v>122835</v>
      </c>
      <c r="C54" s="38">
        <v>122687</v>
      </c>
      <c r="D54" s="51">
        <v>12790</v>
      </c>
      <c r="E54" s="38">
        <v>4050</v>
      </c>
      <c r="F54" s="41">
        <v>3756</v>
      </c>
      <c r="G54" s="38">
        <v>2668</v>
      </c>
      <c r="H54" s="41">
        <v>711</v>
      </c>
      <c r="I54" s="38">
        <v>57201</v>
      </c>
      <c r="J54" s="41">
        <v>18624</v>
      </c>
      <c r="K54" s="9"/>
    </row>
    <row r="55" spans="1:11" ht="21" customHeight="1">
      <c r="A55" s="114" t="s">
        <v>8</v>
      </c>
      <c r="B55" s="21">
        <f aca="true" t="shared" si="0" ref="B55:J55">SUM(B8:B54)</f>
        <v>2642501</v>
      </c>
      <c r="C55" s="45">
        <f t="shared" si="0"/>
        <v>2576331</v>
      </c>
      <c r="D55" s="53">
        <f t="shared" si="0"/>
        <v>536375</v>
      </c>
      <c r="E55" s="45">
        <f t="shared" si="0"/>
        <v>164376</v>
      </c>
      <c r="F55" s="47">
        <f t="shared" si="0"/>
        <v>120721</v>
      </c>
      <c r="G55" s="45">
        <f t="shared" si="0"/>
        <v>224661</v>
      </c>
      <c r="H55" s="47">
        <f t="shared" si="0"/>
        <v>47769</v>
      </c>
      <c r="I55" s="45">
        <f t="shared" si="0"/>
        <v>3458205</v>
      </c>
      <c r="J55" s="47">
        <f t="shared" si="0"/>
        <v>1137020</v>
      </c>
      <c r="K55" s="9"/>
    </row>
    <row r="56" spans="1:11" ht="21" customHeight="1">
      <c r="A56" s="6" t="s">
        <v>130</v>
      </c>
      <c r="B56" s="19">
        <v>86813</v>
      </c>
      <c r="C56" s="38">
        <v>83812</v>
      </c>
      <c r="D56" s="52">
        <v>22285</v>
      </c>
      <c r="E56" s="42">
        <v>4473</v>
      </c>
      <c r="F56" s="44">
        <v>3801</v>
      </c>
      <c r="G56" s="42">
        <v>13583</v>
      </c>
      <c r="H56" s="44">
        <v>2738</v>
      </c>
      <c r="I56" s="42">
        <v>91800</v>
      </c>
      <c r="J56" s="44">
        <v>31492</v>
      </c>
      <c r="K56" s="9"/>
    </row>
    <row r="57" spans="1:11" ht="21" customHeight="1">
      <c r="A57" s="6" t="s">
        <v>131</v>
      </c>
      <c r="B57" s="19">
        <v>67903</v>
      </c>
      <c r="C57" s="38">
        <v>65236</v>
      </c>
      <c r="D57" s="51">
        <v>15947</v>
      </c>
      <c r="E57" s="38">
        <v>2650</v>
      </c>
      <c r="F57" s="41">
        <v>2395</v>
      </c>
      <c r="G57" s="38">
        <v>2511</v>
      </c>
      <c r="H57" s="41">
        <v>612</v>
      </c>
      <c r="I57" s="38">
        <v>75696</v>
      </c>
      <c r="J57" s="41">
        <v>22847</v>
      </c>
      <c r="K57" s="9"/>
    </row>
    <row r="58" spans="1:11" ht="21" customHeight="1">
      <c r="A58" s="6" t="s">
        <v>9</v>
      </c>
      <c r="B58" s="19">
        <v>83055</v>
      </c>
      <c r="C58" s="38">
        <v>78812</v>
      </c>
      <c r="D58" s="51">
        <v>21092</v>
      </c>
      <c r="E58" s="38">
        <v>1378</v>
      </c>
      <c r="F58" s="41">
        <v>1325</v>
      </c>
      <c r="G58" s="38">
        <v>7810</v>
      </c>
      <c r="H58" s="41">
        <v>2124</v>
      </c>
      <c r="I58" s="38">
        <v>88830</v>
      </c>
      <c r="J58" s="41">
        <v>16420</v>
      </c>
      <c r="K58" s="9"/>
    </row>
    <row r="59" spans="1:11" ht="21" customHeight="1">
      <c r="A59" s="6" t="s">
        <v>10</v>
      </c>
      <c r="B59" s="19">
        <v>72453</v>
      </c>
      <c r="C59" s="38">
        <v>70753</v>
      </c>
      <c r="D59" s="51">
        <v>12520</v>
      </c>
      <c r="E59" s="38">
        <v>3979</v>
      </c>
      <c r="F59" s="41">
        <v>3756</v>
      </c>
      <c r="G59" s="38">
        <v>6597</v>
      </c>
      <c r="H59" s="41">
        <v>1985</v>
      </c>
      <c r="I59" s="38">
        <v>101945</v>
      </c>
      <c r="J59" s="41">
        <v>33379</v>
      </c>
      <c r="K59" s="9"/>
    </row>
    <row r="60" spans="1:11" ht="21" customHeight="1">
      <c r="A60" s="6" t="s">
        <v>11</v>
      </c>
      <c r="B60" s="19">
        <v>62891</v>
      </c>
      <c r="C60" s="38">
        <v>60732</v>
      </c>
      <c r="D60" s="51">
        <v>11202</v>
      </c>
      <c r="E60" s="38">
        <v>3149</v>
      </c>
      <c r="F60" s="41">
        <v>1707</v>
      </c>
      <c r="G60" s="38">
        <v>6506</v>
      </c>
      <c r="H60" s="41">
        <v>749</v>
      </c>
      <c r="I60" s="38">
        <v>14666</v>
      </c>
      <c r="J60" s="41">
        <v>4101</v>
      </c>
      <c r="K60" s="9"/>
    </row>
    <row r="61" spans="1:11" ht="21" customHeight="1">
      <c r="A61" s="6" t="s">
        <v>12</v>
      </c>
      <c r="B61" s="19">
        <v>117896</v>
      </c>
      <c r="C61" s="38">
        <v>115638</v>
      </c>
      <c r="D61" s="51">
        <v>33443</v>
      </c>
      <c r="E61" s="38">
        <v>4575</v>
      </c>
      <c r="F61" s="41">
        <v>3764</v>
      </c>
      <c r="G61" s="38">
        <v>13745</v>
      </c>
      <c r="H61" s="41">
        <v>3967</v>
      </c>
      <c r="I61" s="38">
        <v>122956</v>
      </c>
      <c r="J61" s="41">
        <v>38739</v>
      </c>
      <c r="K61" s="9"/>
    </row>
    <row r="62" spans="1:11" ht="21" customHeight="1">
      <c r="A62" s="6" t="s">
        <v>13</v>
      </c>
      <c r="B62" s="19">
        <v>69498</v>
      </c>
      <c r="C62" s="38">
        <v>69498</v>
      </c>
      <c r="D62" s="51">
        <v>13177</v>
      </c>
      <c r="E62" s="38">
        <v>2660</v>
      </c>
      <c r="F62" s="41">
        <v>2231</v>
      </c>
      <c r="G62" s="38">
        <v>2697</v>
      </c>
      <c r="H62" s="41">
        <v>471</v>
      </c>
      <c r="I62" s="38">
        <v>42483</v>
      </c>
      <c r="J62" s="41">
        <v>20877</v>
      </c>
      <c r="K62" s="9"/>
    </row>
    <row r="63" spans="1:11" ht="21" customHeight="1">
      <c r="A63" s="6" t="s">
        <v>34</v>
      </c>
      <c r="B63" s="19">
        <v>113545</v>
      </c>
      <c r="C63" s="38">
        <v>108010</v>
      </c>
      <c r="D63" s="51">
        <v>37445</v>
      </c>
      <c r="E63" s="38">
        <v>4100</v>
      </c>
      <c r="F63" s="41">
        <v>3295</v>
      </c>
      <c r="G63" s="38">
        <v>12747</v>
      </c>
      <c r="H63" s="41">
        <v>3300</v>
      </c>
      <c r="I63" s="38">
        <v>95758</v>
      </c>
      <c r="J63" s="41">
        <v>37371</v>
      </c>
      <c r="K63" s="9"/>
    </row>
    <row r="64" spans="1:11" ht="21" customHeight="1">
      <c r="A64" s="6" t="s">
        <v>132</v>
      </c>
      <c r="B64" s="19" t="s">
        <v>83</v>
      </c>
      <c r="C64" s="38" t="s">
        <v>83</v>
      </c>
      <c r="D64" s="51" t="s">
        <v>83</v>
      </c>
      <c r="E64" s="38" t="s">
        <v>83</v>
      </c>
      <c r="F64" s="41" t="s">
        <v>83</v>
      </c>
      <c r="G64" s="38" t="s">
        <v>83</v>
      </c>
      <c r="H64" s="41" t="s">
        <v>83</v>
      </c>
      <c r="I64" s="38">
        <v>14543</v>
      </c>
      <c r="J64" s="41">
        <v>3333</v>
      </c>
      <c r="K64" s="9"/>
    </row>
    <row r="65" spans="1:11" ht="21" customHeight="1">
      <c r="A65" s="6" t="s">
        <v>133</v>
      </c>
      <c r="B65" s="19" t="s">
        <v>83</v>
      </c>
      <c r="C65" s="38" t="s">
        <v>83</v>
      </c>
      <c r="D65" s="51" t="s">
        <v>83</v>
      </c>
      <c r="E65" s="38" t="s">
        <v>83</v>
      </c>
      <c r="F65" s="41" t="s">
        <v>83</v>
      </c>
      <c r="G65" s="38" t="s">
        <v>83</v>
      </c>
      <c r="H65" s="41" t="s">
        <v>83</v>
      </c>
      <c r="I65" s="38">
        <v>8773</v>
      </c>
      <c r="J65" s="41">
        <v>1990</v>
      </c>
      <c r="K65" s="9"/>
    </row>
    <row r="66" spans="1:11" ht="21" customHeight="1">
      <c r="A66" s="6" t="s">
        <v>14</v>
      </c>
      <c r="B66" s="19">
        <v>79883</v>
      </c>
      <c r="C66" s="38">
        <v>78623</v>
      </c>
      <c r="D66" s="51">
        <v>24940</v>
      </c>
      <c r="E66" s="38">
        <v>4376</v>
      </c>
      <c r="F66" s="41">
        <v>3951</v>
      </c>
      <c r="G66" s="38">
        <v>10501</v>
      </c>
      <c r="H66" s="41">
        <v>2126</v>
      </c>
      <c r="I66" s="38">
        <v>133218</v>
      </c>
      <c r="J66" s="41">
        <v>48851</v>
      </c>
      <c r="K66" s="9"/>
    </row>
    <row r="67" spans="1:11" ht="21" customHeight="1">
      <c r="A67" s="6" t="s">
        <v>15</v>
      </c>
      <c r="B67" s="19">
        <v>135502</v>
      </c>
      <c r="C67" s="38">
        <v>132428</v>
      </c>
      <c r="D67" s="51">
        <v>32975</v>
      </c>
      <c r="E67" s="38">
        <v>6302</v>
      </c>
      <c r="F67" s="41">
        <v>4703</v>
      </c>
      <c r="G67" s="38">
        <v>8357</v>
      </c>
      <c r="H67" s="41">
        <v>1336</v>
      </c>
      <c r="I67" s="38">
        <v>260549</v>
      </c>
      <c r="J67" s="41">
        <v>88412</v>
      </c>
      <c r="K67" s="9"/>
    </row>
    <row r="68" spans="1:11" ht="21" customHeight="1">
      <c r="A68" s="6" t="s">
        <v>16</v>
      </c>
      <c r="B68" s="19">
        <v>58501</v>
      </c>
      <c r="C68" s="38">
        <v>56421</v>
      </c>
      <c r="D68" s="51">
        <v>0</v>
      </c>
      <c r="E68" s="38">
        <v>2720</v>
      </c>
      <c r="F68" s="41">
        <v>2549</v>
      </c>
      <c r="G68" s="38">
        <v>1307</v>
      </c>
      <c r="H68" s="41">
        <v>42</v>
      </c>
      <c r="I68" s="38">
        <v>33381</v>
      </c>
      <c r="J68" s="41">
        <v>0</v>
      </c>
      <c r="K68" s="9"/>
    </row>
    <row r="69" spans="1:11" ht="21" customHeight="1">
      <c r="A69" s="6" t="s">
        <v>17</v>
      </c>
      <c r="B69" s="19">
        <v>38271</v>
      </c>
      <c r="C69" s="38">
        <v>36138</v>
      </c>
      <c r="D69" s="51">
        <v>9895</v>
      </c>
      <c r="E69" s="38">
        <v>2122</v>
      </c>
      <c r="F69" s="41">
        <v>1635</v>
      </c>
      <c r="G69" s="38">
        <v>1835</v>
      </c>
      <c r="H69" s="41">
        <v>676</v>
      </c>
      <c r="I69" s="38">
        <v>37824</v>
      </c>
      <c r="J69" s="41">
        <v>14173</v>
      </c>
      <c r="K69" s="9"/>
    </row>
    <row r="70" spans="1:11" ht="21" customHeight="1">
      <c r="A70" s="7" t="s">
        <v>18</v>
      </c>
      <c r="B70" s="20">
        <v>59165</v>
      </c>
      <c r="C70" s="54">
        <v>56692</v>
      </c>
      <c r="D70" s="55">
        <v>15420</v>
      </c>
      <c r="E70" s="54">
        <v>3054</v>
      </c>
      <c r="F70" s="56">
        <v>2228</v>
      </c>
      <c r="G70" s="54">
        <v>9538</v>
      </c>
      <c r="H70" s="56">
        <v>1697</v>
      </c>
      <c r="I70" s="54">
        <v>95671</v>
      </c>
      <c r="J70" s="56">
        <v>37790</v>
      </c>
      <c r="K70" s="9"/>
    </row>
    <row r="71" spans="1:11" ht="21" customHeight="1">
      <c r="A71" s="114" t="s">
        <v>19</v>
      </c>
      <c r="B71" s="21">
        <f aca="true" t="shared" si="1" ref="B71:J71">SUM(B56:B70)</f>
        <v>1045376</v>
      </c>
      <c r="C71" s="45">
        <f t="shared" si="1"/>
        <v>1012793</v>
      </c>
      <c r="D71" s="53">
        <f t="shared" si="1"/>
        <v>250341</v>
      </c>
      <c r="E71" s="45">
        <f t="shared" si="1"/>
        <v>45538</v>
      </c>
      <c r="F71" s="47">
        <f t="shared" si="1"/>
        <v>37340</v>
      </c>
      <c r="G71" s="45">
        <f t="shared" si="1"/>
        <v>97734</v>
      </c>
      <c r="H71" s="47">
        <f t="shared" si="1"/>
        <v>21823</v>
      </c>
      <c r="I71" s="45">
        <f t="shared" si="1"/>
        <v>1218093</v>
      </c>
      <c r="J71" s="47">
        <f t="shared" si="1"/>
        <v>399775</v>
      </c>
      <c r="K71" s="9"/>
    </row>
    <row r="72" spans="1:11" ht="21" customHeight="1">
      <c r="A72" s="114" t="s">
        <v>20</v>
      </c>
      <c r="B72" s="21">
        <f aca="true" t="shared" si="2" ref="B72:J72">B55+B71</f>
        <v>3687877</v>
      </c>
      <c r="C72" s="45">
        <f t="shared" si="2"/>
        <v>3589124</v>
      </c>
      <c r="D72" s="53">
        <f t="shared" si="2"/>
        <v>786716</v>
      </c>
      <c r="E72" s="45">
        <f t="shared" si="2"/>
        <v>209914</v>
      </c>
      <c r="F72" s="47">
        <f t="shared" si="2"/>
        <v>158061</v>
      </c>
      <c r="G72" s="45">
        <f t="shared" si="2"/>
        <v>322395</v>
      </c>
      <c r="H72" s="47">
        <f t="shared" si="2"/>
        <v>69592</v>
      </c>
      <c r="I72" s="45">
        <f t="shared" si="2"/>
        <v>4676298</v>
      </c>
      <c r="J72" s="47">
        <f t="shared" si="2"/>
        <v>1536795</v>
      </c>
      <c r="K72" s="9"/>
    </row>
    <row r="73" spans="1:11" ht="21" customHeight="1">
      <c r="A73" s="8" t="s">
        <v>21</v>
      </c>
      <c r="B73" s="17">
        <v>51566</v>
      </c>
      <c r="C73" s="42">
        <v>49482</v>
      </c>
      <c r="D73" s="52">
        <v>12913</v>
      </c>
      <c r="E73" s="42">
        <v>3512</v>
      </c>
      <c r="F73" s="44">
        <v>3250</v>
      </c>
      <c r="G73" s="42">
        <v>11032</v>
      </c>
      <c r="H73" s="44">
        <v>1684</v>
      </c>
      <c r="I73" s="42">
        <v>151796</v>
      </c>
      <c r="J73" s="44">
        <v>33033</v>
      </c>
      <c r="K73" s="9"/>
    </row>
    <row r="74" spans="1:11" ht="21" customHeight="1">
      <c r="A74" s="6" t="s">
        <v>22</v>
      </c>
      <c r="B74" s="19">
        <v>11755</v>
      </c>
      <c r="C74" s="38">
        <v>11613</v>
      </c>
      <c r="D74" s="51">
        <v>4452</v>
      </c>
      <c r="E74" s="38">
        <v>82</v>
      </c>
      <c r="F74" s="41">
        <v>77</v>
      </c>
      <c r="G74" s="38">
        <v>310</v>
      </c>
      <c r="H74" s="41">
        <v>98</v>
      </c>
      <c r="I74" s="38">
        <v>814</v>
      </c>
      <c r="J74" s="41">
        <v>414</v>
      </c>
      <c r="K74" s="9"/>
    </row>
    <row r="75" spans="1:11" ht="21" customHeight="1">
      <c r="A75" s="6" t="s">
        <v>134</v>
      </c>
      <c r="B75" s="19">
        <v>12368</v>
      </c>
      <c r="C75" s="38">
        <v>12368</v>
      </c>
      <c r="D75" s="51">
        <v>3204</v>
      </c>
      <c r="E75" s="38">
        <v>309</v>
      </c>
      <c r="F75" s="41">
        <v>245</v>
      </c>
      <c r="G75" s="38">
        <v>192</v>
      </c>
      <c r="H75" s="41">
        <v>34</v>
      </c>
      <c r="I75" s="38">
        <v>689</v>
      </c>
      <c r="J75" s="41">
        <v>174</v>
      </c>
      <c r="K75" s="9"/>
    </row>
    <row r="76" spans="1:11" ht="21" customHeight="1">
      <c r="A76" s="6" t="s">
        <v>135</v>
      </c>
      <c r="B76" s="19">
        <v>22232</v>
      </c>
      <c r="C76" s="38">
        <v>21864</v>
      </c>
      <c r="D76" s="55">
        <v>9750</v>
      </c>
      <c r="E76" s="54">
        <v>3062</v>
      </c>
      <c r="F76" s="56">
        <v>2413</v>
      </c>
      <c r="G76" s="54">
        <v>1409</v>
      </c>
      <c r="H76" s="56">
        <v>634</v>
      </c>
      <c r="I76" s="54">
        <v>34279</v>
      </c>
      <c r="J76" s="56">
        <v>15115</v>
      </c>
      <c r="K76" s="9"/>
    </row>
    <row r="77" spans="1:11" ht="21" customHeight="1">
      <c r="A77" s="114" t="s">
        <v>23</v>
      </c>
      <c r="B77" s="21">
        <f aca="true" t="shared" si="3" ref="B77:J77">SUM(B73:B76)</f>
        <v>97921</v>
      </c>
      <c r="C77" s="45">
        <f t="shared" si="3"/>
        <v>95327</v>
      </c>
      <c r="D77" s="53">
        <f t="shared" si="3"/>
        <v>30319</v>
      </c>
      <c r="E77" s="45">
        <f t="shared" si="3"/>
        <v>6965</v>
      </c>
      <c r="F77" s="47">
        <f t="shared" si="3"/>
        <v>5985</v>
      </c>
      <c r="G77" s="45">
        <f t="shared" si="3"/>
        <v>12943</v>
      </c>
      <c r="H77" s="47">
        <f t="shared" si="3"/>
        <v>2450</v>
      </c>
      <c r="I77" s="45">
        <f t="shared" si="3"/>
        <v>187578</v>
      </c>
      <c r="J77" s="47">
        <f t="shared" si="3"/>
        <v>48736</v>
      </c>
      <c r="K77" s="9"/>
    </row>
    <row r="78" spans="1:11" ht="21" customHeight="1">
      <c r="A78" s="114" t="s">
        <v>24</v>
      </c>
      <c r="B78" s="21">
        <f aca="true" t="shared" si="4" ref="B78:J78">B72+B77</f>
        <v>3785798</v>
      </c>
      <c r="C78" s="45">
        <f t="shared" si="4"/>
        <v>3684451</v>
      </c>
      <c r="D78" s="53">
        <f t="shared" si="4"/>
        <v>817035</v>
      </c>
      <c r="E78" s="45">
        <f t="shared" si="4"/>
        <v>216879</v>
      </c>
      <c r="F78" s="47">
        <f t="shared" si="4"/>
        <v>164046</v>
      </c>
      <c r="G78" s="45">
        <f t="shared" si="4"/>
        <v>335338</v>
      </c>
      <c r="H78" s="47">
        <f t="shared" si="4"/>
        <v>72042</v>
      </c>
      <c r="I78" s="45">
        <f t="shared" si="4"/>
        <v>4863876</v>
      </c>
      <c r="J78" s="47">
        <f t="shared" si="4"/>
        <v>1585531</v>
      </c>
      <c r="K78" s="9"/>
    </row>
    <row r="79" spans="1:11" ht="21" customHeight="1">
      <c r="A79" s="114" t="s">
        <v>25</v>
      </c>
      <c r="B79" s="21">
        <f aca="true" t="shared" si="5" ref="B79:J79">B7+B78</f>
        <v>4475013</v>
      </c>
      <c r="C79" s="45">
        <f t="shared" si="5"/>
        <v>4359293</v>
      </c>
      <c r="D79" s="53">
        <f t="shared" si="5"/>
        <v>839455</v>
      </c>
      <c r="E79" s="45">
        <f t="shared" si="5"/>
        <v>238701</v>
      </c>
      <c r="F79" s="47">
        <f t="shared" si="5"/>
        <v>176962</v>
      </c>
      <c r="G79" s="45">
        <f t="shared" si="5"/>
        <v>389203</v>
      </c>
      <c r="H79" s="47">
        <f t="shared" si="5"/>
        <v>75309</v>
      </c>
      <c r="I79" s="45">
        <f t="shared" si="5"/>
        <v>5023094</v>
      </c>
      <c r="J79" s="47">
        <f t="shared" si="5"/>
        <v>1602916</v>
      </c>
      <c r="K79" s="9"/>
    </row>
    <row r="80" spans="1:11" ht="25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" customHeight="1">
      <c r="A81" s="29"/>
      <c r="B81" s="29"/>
      <c r="C81" s="29"/>
      <c r="D81" s="29"/>
      <c r="E81" s="29"/>
      <c r="F81" s="29"/>
      <c r="G81" s="29"/>
      <c r="H81" s="30"/>
      <c r="I81" s="30"/>
      <c r="J81" s="30"/>
      <c r="K81" s="12"/>
    </row>
    <row r="82" spans="1:11" ht="13.5">
      <c r="A82" s="9"/>
      <c r="B82" s="14"/>
      <c r="C82" s="15"/>
      <c r="D82" s="9"/>
      <c r="E82" s="9"/>
      <c r="F82" s="9"/>
      <c r="G82" s="9"/>
      <c r="H82" s="9"/>
      <c r="I82" s="14"/>
      <c r="J82" s="14"/>
      <c r="K82" s="9"/>
    </row>
    <row r="83" spans="1:11" ht="13.5">
      <c r="A83" s="5"/>
      <c r="B83" s="5"/>
      <c r="C83" s="16"/>
      <c r="D83" s="5"/>
      <c r="E83" s="5"/>
      <c r="F83" s="5"/>
      <c r="G83" s="5"/>
      <c r="H83" s="5"/>
      <c r="I83" s="9"/>
      <c r="J83" s="14"/>
      <c r="K83" s="5"/>
    </row>
    <row r="84" spans="1:11" ht="13.5">
      <c r="A84" s="5"/>
      <c r="B84" s="5"/>
      <c r="C84" s="16"/>
      <c r="D84" s="5"/>
      <c r="E84" s="5"/>
      <c r="F84" s="5"/>
      <c r="G84" s="5"/>
      <c r="H84" s="5"/>
      <c r="I84" s="9"/>
      <c r="J84" s="14"/>
      <c r="K84" s="5"/>
    </row>
  </sheetData>
  <printOptions horizontalCentered="1"/>
  <pageMargins left="0.6692913385826772" right="0.6692913385826772" top="0.9055118110236221" bottom="0.3149606299212598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1">
      <pane xSplit="1" ySplit="6" topLeftCell="B7" activePane="bottomRight" state="frozen"/>
      <selection pane="topLeft" activeCell="B47" sqref="B47:I54"/>
      <selection pane="topRight" activeCell="B47" sqref="B47:I54"/>
      <selection pane="bottomLeft" activeCell="B47" sqref="B47:I54"/>
      <selection pane="bottomRight" activeCell="R1" sqref="R1"/>
    </sheetView>
  </sheetViews>
  <sheetFormatPr defaultColWidth="9.00390625" defaultRowHeight="13.5"/>
  <cols>
    <col min="1" max="1" width="13.625" style="1" customWidth="1"/>
    <col min="2" max="2" width="4.375" style="1" customWidth="1"/>
    <col min="3" max="3" width="5.125" style="1" customWidth="1"/>
    <col min="4" max="4" width="4.375" style="1" customWidth="1"/>
    <col min="5" max="5" width="5.125" style="1" customWidth="1"/>
    <col min="6" max="6" width="4.375" style="2" customWidth="1"/>
    <col min="7" max="7" width="4.375" style="1" customWidth="1"/>
    <col min="8" max="13" width="8.125" style="1" customWidth="1"/>
    <col min="14" max="14" width="2.625" style="1" customWidth="1"/>
    <col min="15" max="15" width="4.125" style="5" bestFit="1" customWidth="1"/>
    <col min="16" max="16384" width="9.00390625" style="1" customWidth="1"/>
  </cols>
  <sheetData>
    <row r="1" spans="1:14" ht="24" customHeight="1">
      <c r="A1" s="28"/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3" spans="1:14" ht="13.5">
      <c r="A3" s="104"/>
      <c r="B3" s="106" t="s">
        <v>136</v>
      </c>
      <c r="C3" s="107"/>
      <c r="D3" s="107"/>
      <c r="E3" s="107"/>
      <c r="F3" s="116"/>
      <c r="G3" s="108"/>
      <c r="H3" s="104" t="s">
        <v>137</v>
      </c>
      <c r="I3" s="106" t="s">
        <v>138</v>
      </c>
      <c r="J3" s="107"/>
      <c r="K3" s="108"/>
      <c r="L3" s="107" t="s">
        <v>139</v>
      </c>
      <c r="M3" s="108"/>
      <c r="N3" s="9"/>
    </row>
    <row r="4" spans="1:14" ht="13.5">
      <c r="A4" s="109" t="s">
        <v>29</v>
      </c>
      <c r="B4" s="57" t="s">
        <v>140</v>
      </c>
      <c r="C4" s="58"/>
      <c r="D4" s="59" t="s">
        <v>141</v>
      </c>
      <c r="E4" s="60"/>
      <c r="F4" s="61" t="s">
        <v>142</v>
      </c>
      <c r="G4" s="58"/>
      <c r="H4" s="48" t="s">
        <v>155</v>
      </c>
      <c r="I4" s="178" t="s">
        <v>143</v>
      </c>
      <c r="J4" s="33" t="s">
        <v>144</v>
      </c>
      <c r="K4" s="34" t="s">
        <v>145</v>
      </c>
      <c r="L4" s="178" t="s">
        <v>146</v>
      </c>
      <c r="M4" s="34" t="s">
        <v>147</v>
      </c>
      <c r="N4" s="9"/>
    </row>
    <row r="5" spans="1:14" ht="13.5">
      <c r="A5" s="109"/>
      <c r="B5" s="63" t="s">
        <v>148</v>
      </c>
      <c r="C5" s="58"/>
      <c r="D5" s="64" t="s">
        <v>148</v>
      </c>
      <c r="E5" s="65"/>
      <c r="F5" s="66" t="s">
        <v>148</v>
      </c>
      <c r="G5" s="58"/>
      <c r="H5" s="48" t="s">
        <v>149</v>
      </c>
      <c r="I5" s="179"/>
      <c r="J5" s="68" t="s">
        <v>150</v>
      </c>
      <c r="K5" s="88" t="s">
        <v>151</v>
      </c>
      <c r="L5" s="179"/>
      <c r="M5" s="88" t="s">
        <v>152</v>
      </c>
      <c r="N5" s="9"/>
    </row>
    <row r="6" spans="1:14" ht="13.5">
      <c r="A6" s="7"/>
      <c r="B6" s="69" t="s">
        <v>156</v>
      </c>
      <c r="C6" s="70"/>
      <c r="D6" s="71" t="s">
        <v>156</v>
      </c>
      <c r="E6" s="72"/>
      <c r="F6" s="70" t="s">
        <v>156</v>
      </c>
      <c r="G6" s="70"/>
      <c r="H6" s="24" t="s">
        <v>153</v>
      </c>
      <c r="I6" s="35" t="s">
        <v>154</v>
      </c>
      <c r="J6" s="36" t="s">
        <v>94</v>
      </c>
      <c r="K6" s="37" t="s">
        <v>94</v>
      </c>
      <c r="L6" s="35" t="s">
        <v>157</v>
      </c>
      <c r="M6" s="37" t="s">
        <v>94</v>
      </c>
      <c r="N6" s="9"/>
    </row>
    <row r="7" spans="1:14" ht="21" customHeight="1">
      <c r="A7" s="110" t="s">
        <v>158</v>
      </c>
      <c r="B7" s="74">
        <v>33</v>
      </c>
      <c r="C7" s="75">
        <v>24</v>
      </c>
      <c r="D7" s="76">
        <v>27</v>
      </c>
      <c r="E7" s="77">
        <v>20</v>
      </c>
      <c r="F7" s="78">
        <v>6</v>
      </c>
      <c r="G7" s="79">
        <v>4</v>
      </c>
      <c r="H7" s="145">
        <v>37212.9</v>
      </c>
      <c r="I7" s="150">
        <v>0.604487511947022</v>
      </c>
      <c r="J7" s="151">
        <v>0.011569464710714116</v>
      </c>
      <c r="K7" s="136">
        <v>0.14261900219189225</v>
      </c>
      <c r="L7" s="93">
        <v>0.048249397386390204</v>
      </c>
      <c r="M7" s="159">
        <v>2.955871159379931</v>
      </c>
      <c r="N7" s="9"/>
    </row>
    <row r="8" spans="1:14" ht="21" customHeight="1">
      <c r="A8" s="110" t="s">
        <v>30</v>
      </c>
      <c r="B8" s="31">
        <v>23</v>
      </c>
      <c r="C8" s="80">
        <v>21</v>
      </c>
      <c r="D8" s="40">
        <v>23</v>
      </c>
      <c r="E8" s="81">
        <v>21</v>
      </c>
      <c r="F8" s="18">
        <v>0</v>
      </c>
      <c r="G8" s="79">
        <v>0</v>
      </c>
      <c r="H8" s="145">
        <v>6056</v>
      </c>
      <c r="I8" s="150">
        <v>1.9928404077665063</v>
      </c>
      <c r="J8" s="151">
        <v>0.09872012163206301</v>
      </c>
      <c r="K8" s="136">
        <v>4.612020512948331</v>
      </c>
      <c r="L8" s="94">
        <v>0.37649547618454177</v>
      </c>
      <c r="M8" s="160">
        <v>12.249869665599165</v>
      </c>
      <c r="N8" s="9"/>
    </row>
    <row r="9" spans="1:14" ht="21" customHeight="1">
      <c r="A9" s="110" t="s">
        <v>159</v>
      </c>
      <c r="B9" s="31">
        <v>2</v>
      </c>
      <c r="C9" s="80">
        <v>2</v>
      </c>
      <c r="D9" s="40">
        <v>2</v>
      </c>
      <c r="E9" s="81">
        <v>2</v>
      </c>
      <c r="F9" s="18">
        <v>0</v>
      </c>
      <c r="G9" s="79">
        <v>0</v>
      </c>
      <c r="H9" s="145"/>
      <c r="I9" s="150"/>
      <c r="J9" s="151"/>
      <c r="K9" s="136"/>
      <c r="L9" s="94"/>
      <c r="M9" s="160"/>
      <c r="N9" s="9"/>
    </row>
    <row r="10" spans="1:14" ht="21" customHeight="1">
      <c r="A10" s="110" t="s">
        <v>160</v>
      </c>
      <c r="B10" s="31">
        <v>2</v>
      </c>
      <c r="C10" s="80">
        <v>2</v>
      </c>
      <c r="D10" s="40">
        <v>2</v>
      </c>
      <c r="E10" s="81">
        <v>2</v>
      </c>
      <c r="F10" s="18">
        <v>0</v>
      </c>
      <c r="G10" s="79">
        <v>0</v>
      </c>
      <c r="H10" s="145"/>
      <c r="I10" s="150"/>
      <c r="J10" s="151"/>
      <c r="K10" s="136"/>
      <c r="L10" s="94"/>
      <c r="M10" s="160"/>
      <c r="N10" s="9"/>
    </row>
    <row r="11" spans="1:14" ht="21" customHeight="1">
      <c r="A11" s="110" t="s">
        <v>161</v>
      </c>
      <c r="B11" s="31">
        <v>2</v>
      </c>
      <c r="C11" s="80">
        <v>2</v>
      </c>
      <c r="D11" s="40">
        <v>2</v>
      </c>
      <c r="E11" s="81">
        <v>2</v>
      </c>
      <c r="F11" s="18">
        <v>0</v>
      </c>
      <c r="G11" s="79">
        <v>0</v>
      </c>
      <c r="H11" s="145"/>
      <c r="I11" s="150"/>
      <c r="J11" s="151"/>
      <c r="K11" s="136"/>
      <c r="L11" s="94"/>
      <c r="M11" s="160"/>
      <c r="N11" s="9"/>
    </row>
    <row r="12" spans="1:14" ht="21" customHeight="1">
      <c r="A12" s="110" t="s">
        <v>162</v>
      </c>
      <c r="B12" s="31">
        <v>2</v>
      </c>
      <c r="C12" s="80">
        <v>2</v>
      </c>
      <c r="D12" s="40">
        <v>2</v>
      </c>
      <c r="E12" s="81">
        <v>2</v>
      </c>
      <c r="F12" s="18">
        <v>0</v>
      </c>
      <c r="G12" s="79">
        <v>0</v>
      </c>
      <c r="H12" s="145"/>
      <c r="I12" s="150"/>
      <c r="J12" s="151"/>
      <c r="K12" s="136"/>
      <c r="L12" s="94"/>
      <c r="M12" s="160"/>
      <c r="N12" s="9"/>
    </row>
    <row r="13" spans="1:14" ht="21" customHeight="1">
      <c r="A13" s="110" t="s">
        <v>31</v>
      </c>
      <c r="B13" s="31">
        <v>2</v>
      </c>
      <c r="C13" s="80">
        <v>2</v>
      </c>
      <c r="D13" s="40">
        <v>2</v>
      </c>
      <c r="E13" s="81">
        <v>2</v>
      </c>
      <c r="F13" s="18">
        <v>0</v>
      </c>
      <c r="G13" s="79">
        <v>0</v>
      </c>
      <c r="H13" s="145"/>
      <c r="I13" s="150"/>
      <c r="J13" s="151"/>
      <c r="K13" s="136"/>
      <c r="L13" s="94"/>
      <c r="M13" s="160"/>
      <c r="N13" s="9"/>
    </row>
    <row r="14" spans="1:14" ht="21" customHeight="1">
      <c r="A14" s="110" t="s">
        <v>163</v>
      </c>
      <c r="B14" s="31">
        <v>2</v>
      </c>
      <c r="C14" s="80">
        <v>2</v>
      </c>
      <c r="D14" s="40">
        <v>2</v>
      </c>
      <c r="E14" s="81">
        <v>2</v>
      </c>
      <c r="F14" s="18">
        <v>0</v>
      </c>
      <c r="G14" s="79">
        <v>0</v>
      </c>
      <c r="H14" s="145"/>
      <c r="I14" s="150"/>
      <c r="J14" s="151"/>
      <c r="K14" s="136"/>
      <c r="L14" s="94"/>
      <c r="M14" s="160"/>
      <c r="N14" s="9"/>
    </row>
    <row r="15" spans="1:14" ht="21" customHeight="1">
      <c r="A15" s="110" t="s">
        <v>164</v>
      </c>
      <c r="B15" s="31">
        <v>2</v>
      </c>
      <c r="C15" s="80">
        <v>2</v>
      </c>
      <c r="D15" s="40">
        <v>2</v>
      </c>
      <c r="E15" s="81">
        <v>2</v>
      </c>
      <c r="F15" s="18">
        <v>0</v>
      </c>
      <c r="G15" s="79">
        <v>0</v>
      </c>
      <c r="H15" s="145"/>
      <c r="I15" s="150"/>
      <c r="J15" s="151"/>
      <c r="K15" s="136"/>
      <c r="L15" s="94"/>
      <c r="M15" s="160"/>
      <c r="N15" s="9"/>
    </row>
    <row r="16" spans="1:14" ht="21" customHeight="1">
      <c r="A16" s="110" t="s">
        <v>32</v>
      </c>
      <c r="B16" s="31">
        <v>2</v>
      </c>
      <c r="C16" s="80">
        <v>2</v>
      </c>
      <c r="D16" s="40">
        <v>2</v>
      </c>
      <c r="E16" s="81">
        <v>2</v>
      </c>
      <c r="F16" s="18">
        <v>0</v>
      </c>
      <c r="G16" s="79">
        <v>0</v>
      </c>
      <c r="H16" s="145"/>
      <c r="I16" s="150"/>
      <c r="J16" s="151"/>
      <c r="K16" s="136"/>
      <c r="L16" s="94"/>
      <c r="M16" s="160"/>
      <c r="N16" s="9"/>
    </row>
    <row r="17" spans="1:14" ht="21" customHeight="1">
      <c r="A17" s="110" t="s">
        <v>165</v>
      </c>
      <c r="B17" s="31">
        <v>2</v>
      </c>
      <c r="C17" s="80">
        <v>2</v>
      </c>
      <c r="D17" s="40">
        <v>2</v>
      </c>
      <c r="E17" s="81">
        <v>2</v>
      </c>
      <c r="F17" s="18">
        <v>0</v>
      </c>
      <c r="G17" s="79">
        <v>0</v>
      </c>
      <c r="H17" s="145"/>
      <c r="I17" s="150"/>
      <c r="J17" s="151"/>
      <c r="K17" s="136"/>
      <c r="L17" s="94"/>
      <c r="M17" s="160"/>
      <c r="N17" s="9"/>
    </row>
    <row r="18" spans="1:14" ht="21" customHeight="1">
      <c r="A18" s="110" t="s">
        <v>166</v>
      </c>
      <c r="B18" s="31">
        <v>2</v>
      </c>
      <c r="C18" s="80">
        <v>2</v>
      </c>
      <c r="D18" s="40">
        <v>2</v>
      </c>
      <c r="E18" s="81">
        <v>2</v>
      </c>
      <c r="F18" s="18">
        <v>0</v>
      </c>
      <c r="G18" s="79">
        <v>0</v>
      </c>
      <c r="H18" s="145"/>
      <c r="I18" s="150"/>
      <c r="J18" s="151"/>
      <c r="K18" s="136"/>
      <c r="L18" s="94"/>
      <c r="M18" s="160"/>
      <c r="N18" s="9"/>
    </row>
    <row r="19" spans="1:14" ht="21" customHeight="1">
      <c r="A19" s="110" t="s">
        <v>167</v>
      </c>
      <c r="B19" s="31">
        <v>2</v>
      </c>
      <c r="C19" s="80">
        <v>2</v>
      </c>
      <c r="D19" s="40">
        <v>2</v>
      </c>
      <c r="E19" s="81">
        <v>2</v>
      </c>
      <c r="F19" s="18">
        <v>0</v>
      </c>
      <c r="G19" s="79">
        <v>0</v>
      </c>
      <c r="H19" s="145"/>
      <c r="I19" s="150"/>
      <c r="J19" s="151"/>
      <c r="K19" s="136"/>
      <c r="L19" s="94"/>
      <c r="M19" s="160"/>
      <c r="N19" s="9"/>
    </row>
    <row r="20" spans="1:14" ht="21" customHeight="1">
      <c r="A20" s="110" t="s">
        <v>168</v>
      </c>
      <c r="B20" s="31">
        <v>2</v>
      </c>
      <c r="C20" s="80">
        <v>2</v>
      </c>
      <c r="D20" s="40">
        <v>2</v>
      </c>
      <c r="E20" s="81">
        <v>2</v>
      </c>
      <c r="F20" s="18">
        <v>0</v>
      </c>
      <c r="G20" s="79">
        <v>0</v>
      </c>
      <c r="H20" s="145"/>
      <c r="I20" s="150"/>
      <c r="J20" s="151"/>
      <c r="K20" s="136"/>
      <c r="L20" s="94"/>
      <c r="M20" s="160"/>
      <c r="N20" s="9"/>
    </row>
    <row r="21" spans="1:14" ht="21" customHeight="1">
      <c r="A21" s="110" t="s">
        <v>169</v>
      </c>
      <c r="B21" s="31">
        <v>2</v>
      </c>
      <c r="C21" s="80">
        <v>2</v>
      </c>
      <c r="D21" s="40">
        <v>2</v>
      </c>
      <c r="E21" s="81">
        <v>2</v>
      </c>
      <c r="F21" s="18">
        <v>0</v>
      </c>
      <c r="G21" s="79">
        <v>0</v>
      </c>
      <c r="H21" s="145"/>
      <c r="I21" s="150"/>
      <c r="J21" s="151"/>
      <c r="K21" s="136"/>
      <c r="L21" s="94"/>
      <c r="M21" s="160"/>
      <c r="N21" s="9"/>
    </row>
    <row r="22" spans="1:14" ht="21" customHeight="1">
      <c r="A22" s="110" t="s">
        <v>170</v>
      </c>
      <c r="B22" s="31">
        <v>2</v>
      </c>
      <c r="C22" s="80">
        <v>2</v>
      </c>
      <c r="D22" s="40">
        <v>2</v>
      </c>
      <c r="E22" s="81">
        <v>2</v>
      </c>
      <c r="F22" s="18">
        <v>0</v>
      </c>
      <c r="G22" s="79">
        <v>0</v>
      </c>
      <c r="H22" s="145"/>
      <c r="I22" s="150"/>
      <c r="J22" s="151"/>
      <c r="K22" s="136"/>
      <c r="L22" s="94"/>
      <c r="M22" s="160"/>
      <c r="N22" s="9"/>
    </row>
    <row r="23" spans="1:14" ht="21" customHeight="1">
      <c r="A23" s="110" t="s">
        <v>171</v>
      </c>
      <c r="B23" s="31">
        <v>2</v>
      </c>
      <c r="C23" s="80">
        <v>2</v>
      </c>
      <c r="D23" s="40">
        <v>2</v>
      </c>
      <c r="E23" s="81">
        <v>2</v>
      </c>
      <c r="F23" s="18">
        <v>0</v>
      </c>
      <c r="G23" s="79">
        <v>0</v>
      </c>
      <c r="H23" s="145"/>
      <c r="I23" s="150"/>
      <c r="J23" s="151"/>
      <c r="K23" s="136"/>
      <c r="L23" s="94"/>
      <c r="M23" s="160"/>
      <c r="N23" s="9"/>
    </row>
    <row r="24" spans="1:14" ht="21" customHeight="1">
      <c r="A24" s="111" t="s">
        <v>71</v>
      </c>
      <c r="B24" s="31">
        <v>0</v>
      </c>
      <c r="C24" s="80">
        <v>0</v>
      </c>
      <c r="D24" s="40">
        <v>0</v>
      </c>
      <c r="E24" s="81">
        <v>0</v>
      </c>
      <c r="F24" s="18">
        <v>0</v>
      </c>
      <c r="G24" s="79">
        <v>0</v>
      </c>
      <c r="H24" s="145"/>
      <c r="I24" s="150"/>
      <c r="J24" s="151"/>
      <c r="K24" s="136"/>
      <c r="L24" s="94"/>
      <c r="M24" s="160"/>
      <c r="N24" s="9"/>
    </row>
    <row r="25" spans="1:14" ht="21" customHeight="1">
      <c r="A25" s="110" t="s">
        <v>33</v>
      </c>
      <c r="B25" s="31">
        <v>10</v>
      </c>
      <c r="C25" s="80">
        <v>5</v>
      </c>
      <c r="D25" s="40">
        <v>10</v>
      </c>
      <c r="E25" s="81">
        <v>5</v>
      </c>
      <c r="F25" s="18">
        <v>0</v>
      </c>
      <c r="G25" s="79">
        <v>0</v>
      </c>
      <c r="H25" s="145">
        <v>9417.166666666666</v>
      </c>
      <c r="I25" s="150">
        <v>2.321145189930918</v>
      </c>
      <c r="J25" s="151">
        <v>0.09873222070804501</v>
      </c>
      <c r="K25" s="136">
        <v>5.3016594989056625</v>
      </c>
      <c r="L25" s="94">
        <v>0.2024848238146647</v>
      </c>
      <c r="M25" s="160">
        <v>26.18299682428692</v>
      </c>
      <c r="N25" s="9"/>
    </row>
    <row r="26" spans="1:14" ht="21" customHeight="1">
      <c r="A26" s="110" t="s">
        <v>118</v>
      </c>
      <c r="B26" s="31">
        <v>3</v>
      </c>
      <c r="C26" s="80">
        <v>1</v>
      </c>
      <c r="D26" s="40">
        <v>3</v>
      </c>
      <c r="E26" s="81">
        <v>1</v>
      </c>
      <c r="F26" s="18">
        <v>0</v>
      </c>
      <c r="G26" s="79">
        <v>0</v>
      </c>
      <c r="H26" s="145"/>
      <c r="I26" s="150"/>
      <c r="J26" s="151"/>
      <c r="K26" s="136"/>
      <c r="L26" s="94"/>
      <c r="M26" s="160"/>
      <c r="N26" s="9"/>
    </row>
    <row r="27" spans="1:14" ht="21" customHeight="1">
      <c r="A27" s="110" t="s">
        <v>119</v>
      </c>
      <c r="B27" s="31">
        <v>2</v>
      </c>
      <c r="C27" s="80">
        <v>1</v>
      </c>
      <c r="D27" s="40">
        <v>2</v>
      </c>
      <c r="E27" s="81">
        <v>1</v>
      </c>
      <c r="F27" s="18">
        <v>0</v>
      </c>
      <c r="G27" s="79">
        <v>0</v>
      </c>
      <c r="H27" s="145"/>
      <c r="I27" s="150"/>
      <c r="J27" s="151"/>
      <c r="K27" s="136"/>
      <c r="L27" s="94"/>
      <c r="M27" s="160"/>
      <c r="N27" s="9"/>
    </row>
    <row r="28" spans="1:14" ht="21" customHeight="1">
      <c r="A28" s="110" t="s">
        <v>120</v>
      </c>
      <c r="B28" s="31">
        <v>4</v>
      </c>
      <c r="C28" s="80">
        <v>3</v>
      </c>
      <c r="D28" s="40">
        <v>2</v>
      </c>
      <c r="E28" s="81">
        <v>1</v>
      </c>
      <c r="F28" s="18">
        <v>2</v>
      </c>
      <c r="G28" s="79">
        <v>2</v>
      </c>
      <c r="H28" s="145"/>
      <c r="I28" s="150"/>
      <c r="J28" s="151"/>
      <c r="K28" s="136"/>
      <c r="L28" s="94"/>
      <c r="M28" s="160"/>
      <c r="N28" s="9"/>
    </row>
    <row r="29" spans="1:14" ht="21" customHeight="1">
      <c r="A29" s="110" t="s">
        <v>3</v>
      </c>
      <c r="B29" s="31">
        <v>4</v>
      </c>
      <c r="C29" s="80">
        <v>2</v>
      </c>
      <c r="D29" s="40">
        <v>4</v>
      </c>
      <c r="E29" s="81">
        <v>2</v>
      </c>
      <c r="F29" s="18">
        <v>0</v>
      </c>
      <c r="G29" s="79">
        <v>0</v>
      </c>
      <c r="H29" s="145">
        <v>9208.75</v>
      </c>
      <c r="I29" s="150">
        <v>3.2649382380887744</v>
      </c>
      <c r="J29" s="151">
        <v>0.11643817021854215</v>
      </c>
      <c r="K29" s="136">
        <v>2.4105063119315866</v>
      </c>
      <c r="L29" s="94">
        <v>0.1290620333921542</v>
      </c>
      <c r="M29" s="160">
        <v>18.677114009255362</v>
      </c>
      <c r="N29" s="9"/>
    </row>
    <row r="30" spans="1:14" ht="21" customHeight="1">
      <c r="A30" s="110" t="s">
        <v>121</v>
      </c>
      <c r="B30" s="31">
        <v>0</v>
      </c>
      <c r="C30" s="80">
        <v>0</v>
      </c>
      <c r="D30" s="40">
        <v>0</v>
      </c>
      <c r="E30" s="81">
        <v>0</v>
      </c>
      <c r="F30" s="18">
        <v>0</v>
      </c>
      <c r="G30" s="79">
        <v>0</v>
      </c>
      <c r="H30" s="145"/>
      <c r="I30" s="150"/>
      <c r="J30" s="151"/>
      <c r="K30" s="136"/>
      <c r="L30" s="94"/>
      <c r="M30" s="160"/>
      <c r="N30" s="9"/>
    </row>
    <row r="31" spans="1:14" ht="21" customHeight="1">
      <c r="A31" s="110" t="s">
        <v>4</v>
      </c>
      <c r="B31" s="31">
        <v>6</v>
      </c>
      <c r="C31" s="80">
        <v>2</v>
      </c>
      <c r="D31" s="40">
        <v>6</v>
      </c>
      <c r="E31" s="81">
        <v>2</v>
      </c>
      <c r="F31" s="18">
        <v>0</v>
      </c>
      <c r="G31" s="79">
        <v>0</v>
      </c>
      <c r="H31" s="145">
        <v>7743.333333333333</v>
      </c>
      <c r="I31" s="150">
        <v>3.6141411967283683</v>
      </c>
      <c r="J31" s="151">
        <v>0.5431554024967714</v>
      </c>
      <c r="K31" s="136">
        <v>2.053852776582006</v>
      </c>
      <c r="L31" s="94">
        <v>0.2598579423159707</v>
      </c>
      <c r="M31" s="160">
        <v>7.903752174273172</v>
      </c>
      <c r="N31" s="9"/>
    </row>
    <row r="32" spans="1:14" ht="21" customHeight="1">
      <c r="A32" s="110" t="s">
        <v>5</v>
      </c>
      <c r="B32" s="31">
        <v>6</v>
      </c>
      <c r="C32" s="80">
        <v>3</v>
      </c>
      <c r="D32" s="40">
        <v>6</v>
      </c>
      <c r="E32" s="81">
        <v>3</v>
      </c>
      <c r="F32" s="18">
        <v>0</v>
      </c>
      <c r="G32" s="79">
        <v>0</v>
      </c>
      <c r="H32" s="145">
        <v>9406.333333333334</v>
      </c>
      <c r="I32" s="150">
        <v>3.581168716113257</v>
      </c>
      <c r="J32" s="151">
        <v>0.12378184910875652</v>
      </c>
      <c r="K32" s="136">
        <v>2.4557744781884545</v>
      </c>
      <c r="L32" s="94">
        <v>0.0744711010312201</v>
      </c>
      <c r="M32" s="160">
        <v>32.97620747085415</v>
      </c>
      <c r="N32" s="9"/>
    </row>
    <row r="33" spans="1:14" ht="21" customHeight="1">
      <c r="A33" s="110" t="s">
        <v>6</v>
      </c>
      <c r="B33" s="31">
        <v>6</v>
      </c>
      <c r="C33" s="80">
        <v>2</v>
      </c>
      <c r="D33" s="40">
        <v>6</v>
      </c>
      <c r="E33" s="81">
        <v>2</v>
      </c>
      <c r="F33" s="18">
        <v>0</v>
      </c>
      <c r="G33" s="79">
        <v>0</v>
      </c>
      <c r="H33" s="145">
        <v>5709</v>
      </c>
      <c r="I33" s="150">
        <v>4.04618438722485</v>
      </c>
      <c r="J33" s="151">
        <v>0.07905646055935073</v>
      </c>
      <c r="K33" s="136">
        <v>3.6782565539790975</v>
      </c>
      <c r="L33" s="94">
        <v>0.21749284755065101</v>
      </c>
      <c r="M33" s="160">
        <v>16.91208053691275</v>
      </c>
      <c r="N33" s="9"/>
    </row>
    <row r="34" spans="1:14" ht="21" customHeight="1">
      <c r="A34" s="110" t="s">
        <v>7</v>
      </c>
      <c r="B34" s="31">
        <v>5</v>
      </c>
      <c r="C34" s="80">
        <v>3</v>
      </c>
      <c r="D34" s="40">
        <v>5</v>
      </c>
      <c r="E34" s="81">
        <v>3</v>
      </c>
      <c r="F34" s="18">
        <v>0</v>
      </c>
      <c r="G34" s="79">
        <v>0</v>
      </c>
      <c r="H34" s="145">
        <v>7407.8</v>
      </c>
      <c r="I34" s="150">
        <v>3.8767245335997194</v>
      </c>
      <c r="J34" s="151">
        <v>0.12027862523286266</v>
      </c>
      <c r="K34" s="136">
        <v>3.090040227867923</v>
      </c>
      <c r="L34" s="94">
        <v>0.21218175436701855</v>
      </c>
      <c r="M34" s="160">
        <v>14.563175976587353</v>
      </c>
      <c r="N34" s="9"/>
    </row>
    <row r="35" spans="1:14" ht="21" customHeight="1">
      <c r="A35" s="110" t="s">
        <v>73</v>
      </c>
      <c r="B35" s="31">
        <v>8</v>
      </c>
      <c r="C35" s="80">
        <v>4</v>
      </c>
      <c r="D35" s="40">
        <v>8</v>
      </c>
      <c r="E35" s="81">
        <v>4</v>
      </c>
      <c r="F35" s="18">
        <v>0</v>
      </c>
      <c r="G35" s="79">
        <v>0</v>
      </c>
      <c r="H35" s="145">
        <v>3934</v>
      </c>
      <c r="I35" s="150">
        <v>4.493828164717844</v>
      </c>
      <c r="J35" s="151">
        <v>0.13181494661921708</v>
      </c>
      <c r="K35" s="136">
        <v>3.553695983731571</v>
      </c>
      <c r="L35" s="94">
        <v>0.20589730554143365</v>
      </c>
      <c r="M35" s="160">
        <v>26.216762469868346</v>
      </c>
      <c r="N35" s="9"/>
    </row>
    <row r="36" spans="1:14" ht="21" customHeight="1">
      <c r="A36" s="110" t="s">
        <v>84</v>
      </c>
      <c r="B36" s="31">
        <v>6</v>
      </c>
      <c r="C36" s="80">
        <v>4</v>
      </c>
      <c r="D36" s="40">
        <v>3</v>
      </c>
      <c r="E36" s="81">
        <v>2</v>
      </c>
      <c r="F36" s="18">
        <v>3</v>
      </c>
      <c r="G36" s="79">
        <v>2</v>
      </c>
      <c r="H36" s="145"/>
      <c r="I36" s="150"/>
      <c r="J36" s="151"/>
      <c r="K36" s="136"/>
      <c r="L36" s="94"/>
      <c r="M36" s="160">
        <v>7.051141166525782</v>
      </c>
      <c r="N36" s="9"/>
    </row>
    <row r="37" spans="1:14" ht="21" customHeight="1">
      <c r="A37" s="110" t="s">
        <v>36</v>
      </c>
      <c r="B37" s="31">
        <v>5</v>
      </c>
      <c r="C37" s="80">
        <v>2</v>
      </c>
      <c r="D37" s="40">
        <v>5</v>
      </c>
      <c r="E37" s="81">
        <v>2</v>
      </c>
      <c r="F37" s="18">
        <v>0</v>
      </c>
      <c r="G37" s="79">
        <v>0</v>
      </c>
      <c r="H37" s="145">
        <v>4883</v>
      </c>
      <c r="I37" s="150">
        <v>4.011409847576139</v>
      </c>
      <c r="J37" s="151">
        <v>0.17439513179836752</v>
      </c>
      <c r="K37" s="136">
        <v>3.405078844972353</v>
      </c>
      <c r="L37" s="94">
        <v>0.32781369766829527</v>
      </c>
      <c r="M37" s="160">
        <v>10.387237840249888</v>
      </c>
      <c r="N37" s="9"/>
    </row>
    <row r="38" spans="1:14" ht="21" customHeight="1">
      <c r="A38" s="112" t="s">
        <v>122</v>
      </c>
      <c r="B38" s="87">
        <v>2</v>
      </c>
      <c r="C38" s="99">
        <v>0</v>
      </c>
      <c r="D38" s="86">
        <v>2</v>
      </c>
      <c r="E38" s="101">
        <v>0</v>
      </c>
      <c r="F38" s="85">
        <v>0</v>
      </c>
      <c r="G38" s="97">
        <v>0</v>
      </c>
      <c r="H38" s="146"/>
      <c r="I38" s="137"/>
      <c r="J38" s="138"/>
      <c r="K38" s="152"/>
      <c r="L38" s="117"/>
      <c r="M38" s="161"/>
      <c r="N38" s="9"/>
    </row>
    <row r="39" spans="1:14" ht="33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30"/>
      <c r="N40" s="12"/>
    </row>
    <row r="41" ht="24">
      <c r="G41" s="3"/>
    </row>
    <row r="43" spans="1:14" ht="13.5">
      <c r="A43" s="104"/>
      <c r="B43" s="106" t="s">
        <v>136</v>
      </c>
      <c r="C43" s="107"/>
      <c r="D43" s="107"/>
      <c r="E43" s="107"/>
      <c r="F43" s="116"/>
      <c r="G43" s="108"/>
      <c r="H43" s="104" t="s">
        <v>137</v>
      </c>
      <c r="I43" s="106" t="s">
        <v>138</v>
      </c>
      <c r="J43" s="107"/>
      <c r="K43" s="108"/>
      <c r="L43" s="107" t="s">
        <v>139</v>
      </c>
      <c r="M43" s="108"/>
      <c r="N43" s="9"/>
    </row>
    <row r="44" spans="1:14" ht="13.5">
      <c r="A44" s="109" t="s">
        <v>29</v>
      </c>
      <c r="B44" s="57" t="s">
        <v>140</v>
      </c>
      <c r="C44" s="58"/>
      <c r="D44" s="59" t="s">
        <v>141</v>
      </c>
      <c r="E44" s="60"/>
      <c r="F44" s="61" t="s">
        <v>142</v>
      </c>
      <c r="G44" s="58"/>
      <c r="H44" s="48" t="s">
        <v>155</v>
      </c>
      <c r="I44" s="178" t="s">
        <v>143</v>
      </c>
      <c r="J44" s="33" t="s">
        <v>144</v>
      </c>
      <c r="K44" s="34" t="s">
        <v>145</v>
      </c>
      <c r="L44" s="178" t="s">
        <v>146</v>
      </c>
      <c r="M44" s="62" t="s">
        <v>147</v>
      </c>
      <c r="N44" s="9"/>
    </row>
    <row r="45" spans="1:14" ht="13.5">
      <c r="A45" s="109"/>
      <c r="B45" s="63" t="s">
        <v>148</v>
      </c>
      <c r="C45" s="58"/>
      <c r="D45" s="64" t="s">
        <v>148</v>
      </c>
      <c r="E45" s="65"/>
      <c r="F45" s="66" t="s">
        <v>148</v>
      </c>
      <c r="G45" s="58"/>
      <c r="H45" s="48" t="s">
        <v>149</v>
      </c>
      <c r="I45" s="179"/>
      <c r="J45" s="68" t="s">
        <v>150</v>
      </c>
      <c r="K45" s="88" t="s">
        <v>151</v>
      </c>
      <c r="L45" s="179"/>
      <c r="M45" s="62" t="s">
        <v>152</v>
      </c>
      <c r="N45" s="9"/>
    </row>
    <row r="46" spans="1:14" ht="13.5">
      <c r="A46" s="7"/>
      <c r="B46" s="69" t="s">
        <v>156</v>
      </c>
      <c r="C46" s="70"/>
      <c r="D46" s="71" t="s">
        <v>156</v>
      </c>
      <c r="E46" s="72"/>
      <c r="F46" s="70" t="s">
        <v>156</v>
      </c>
      <c r="G46" s="70"/>
      <c r="H46" s="24" t="s">
        <v>153</v>
      </c>
      <c r="I46" s="35" t="s">
        <v>154</v>
      </c>
      <c r="J46" s="36" t="s">
        <v>94</v>
      </c>
      <c r="K46" s="37" t="s">
        <v>94</v>
      </c>
      <c r="L46" s="35" t="s">
        <v>157</v>
      </c>
      <c r="M46" s="73" t="s">
        <v>94</v>
      </c>
      <c r="N46" s="9"/>
    </row>
    <row r="47" spans="1:15" ht="21" customHeight="1">
      <c r="A47" s="8" t="s">
        <v>81</v>
      </c>
      <c r="B47" s="74">
        <v>4</v>
      </c>
      <c r="C47" s="75">
        <v>1</v>
      </c>
      <c r="D47" s="76">
        <v>4</v>
      </c>
      <c r="E47" s="77">
        <v>1</v>
      </c>
      <c r="F47" s="78">
        <v>0</v>
      </c>
      <c r="G47" s="95">
        <v>0</v>
      </c>
      <c r="H47" s="147">
        <v>2106.4285714285716</v>
      </c>
      <c r="I47" s="153">
        <v>6.996625974906748</v>
      </c>
      <c r="J47" s="154">
        <v>0.2743811461512377</v>
      </c>
      <c r="K47" s="155">
        <v>3.811698880976602</v>
      </c>
      <c r="L47" s="89">
        <v>0.20050864699898271</v>
      </c>
      <c r="M47" s="159">
        <v>19.33581081081081</v>
      </c>
      <c r="N47" s="9"/>
      <c r="O47" s="1"/>
    </row>
    <row r="48" spans="1:15" ht="21" customHeight="1">
      <c r="A48" s="6" t="s">
        <v>129</v>
      </c>
      <c r="B48" s="31">
        <v>3</v>
      </c>
      <c r="C48" s="80">
        <v>0</v>
      </c>
      <c r="D48" s="40">
        <v>1</v>
      </c>
      <c r="E48" s="81">
        <v>0</v>
      </c>
      <c r="F48" s="18">
        <v>2</v>
      </c>
      <c r="G48" s="79">
        <v>0</v>
      </c>
      <c r="H48" s="139"/>
      <c r="I48" s="150"/>
      <c r="J48" s="151"/>
      <c r="K48" s="136"/>
      <c r="L48" s="90"/>
      <c r="M48" s="160">
        <v>7.972549019607843</v>
      </c>
      <c r="N48" s="9"/>
      <c r="O48" s="1"/>
    </row>
    <row r="49" spans="1:15" ht="21" customHeight="1">
      <c r="A49" s="6" t="s">
        <v>75</v>
      </c>
      <c r="B49" s="31">
        <v>2</v>
      </c>
      <c r="C49" s="80">
        <v>0</v>
      </c>
      <c r="D49" s="40">
        <v>0</v>
      </c>
      <c r="E49" s="81">
        <v>0</v>
      </c>
      <c r="F49" s="18">
        <v>2</v>
      </c>
      <c r="G49" s="79">
        <v>0</v>
      </c>
      <c r="H49" s="139"/>
      <c r="I49" s="150"/>
      <c r="J49" s="151"/>
      <c r="K49" s="136"/>
      <c r="L49" s="90"/>
      <c r="M49" s="160">
        <v>1.2266187050359711</v>
      </c>
      <c r="N49" s="9"/>
      <c r="O49" s="1"/>
    </row>
    <row r="50" spans="1:15" ht="21" customHeight="1">
      <c r="A50" s="6" t="s">
        <v>76</v>
      </c>
      <c r="B50" s="31">
        <v>3</v>
      </c>
      <c r="C50" s="80">
        <v>0</v>
      </c>
      <c r="D50" s="40">
        <v>1</v>
      </c>
      <c r="E50" s="81">
        <v>0</v>
      </c>
      <c r="F50" s="18">
        <v>2</v>
      </c>
      <c r="G50" s="79">
        <v>0</v>
      </c>
      <c r="H50" s="139"/>
      <c r="I50" s="150"/>
      <c r="J50" s="151"/>
      <c r="K50" s="136"/>
      <c r="L50" s="90"/>
      <c r="M50" s="160">
        <v>5.5762081784386615</v>
      </c>
      <c r="N50" s="9"/>
      <c r="O50" s="1"/>
    </row>
    <row r="51" spans="1:15" ht="21" customHeight="1">
      <c r="A51" s="6" t="s">
        <v>77</v>
      </c>
      <c r="B51" s="31">
        <v>5</v>
      </c>
      <c r="C51" s="80">
        <v>3</v>
      </c>
      <c r="D51" s="40">
        <v>4</v>
      </c>
      <c r="E51" s="81">
        <v>3</v>
      </c>
      <c r="F51" s="18">
        <v>1</v>
      </c>
      <c r="G51" s="79">
        <v>0</v>
      </c>
      <c r="H51" s="139"/>
      <c r="I51" s="150"/>
      <c r="J51" s="151"/>
      <c r="K51" s="136"/>
      <c r="L51" s="90"/>
      <c r="M51" s="160">
        <v>18.25269299820467</v>
      </c>
      <c r="N51" s="9"/>
      <c r="O51" s="1"/>
    </row>
    <row r="52" spans="1:15" ht="21" customHeight="1">
      <c r="A52" s="6" t="s">
        <v>78</v>
      </c>
      <c r="B52" s="31">
        <v>4</v>
      </c>
      <c r="C52" s="80">
        <v>0</v>
      </c>
      <c r="D52" s="40">
        <v>2</v>
      </c>
      <c r="E52" s="81">
        <v>0</v>
      </c>
      <c r="F52" s="18">
        <v>2</v>
      </c>
      <c r="G52" s="79">
        <v>0</v>
      </c>
      <c r="H52" s="139"/>
      <c r="I52" s="150"/>
      <c r="J52" s="151"/>
      <c r="K52" s="136"/>
      <c r="L52" s="90"/>
      <c r="M52" s="160">
        <v>5.902654867256637</v>
      </c>
      <c r="N52" s="9"/>
      <c r="O52" s="1"/>
    </row>
    <row r="53" spans="1:15" ht="21" customHeight="1">
      <c r="A53" s="6" t="s">
        <v>79</v>
      </c>
      <c r="B53" s="31">
        <v>6</v>
      </c>
      <c r="C53" s="80">
        <v>1</v>
      </c>
      <c r="D53" s="40">
        <v>5</v>
      </c>
      <c r="E53" s="81">
        <v>1</v>
      </c>
      <c r="F53" s="18">
        <v>1</v>
      </c>
      <c r="G53" s="79">
        <v>0</v>
      </c>
      <c r="H53" s="139"/>
      <c r="I53" s="150"/>
      <c r="J53" s="151"/>
      <c r="K53" s="136"/>
      <c r="L53" s="90"/>
      <c r="M53" s="160">
        <v>20.680926130099227</v>
      </c>
      <c r="N53" s="9"/>
      <c r="O53" s="1"/>
    </row>
    <row r="54" spans="1:15" ht="21" customHeight="1">
      <c r="A54" s="6" t="s">
        <v>80</v>
      </c>
      <c r="B54" s="31">
        <v>6</v>
      </c>
      <c r="C54" s="80">
        <v>3</v>
      </c>
      <c r="D54" s="40">
        <v>6</v>
      </c>
      <c r="E54" s="81">
        <v>3</v>
      </c>
      <c r="F54" s="18">
        <v>0</v>
      </c>
      <c r="G54" s="79">
        <v>0</v>
      </c>
      <c r="H54" s="139"/>
      <c r="I54" s="150"/>
      <c r="J54" s="151"/>
      <c r="K54" s="136"/>
      <c r="L54" s="90"/>
      <c r="M54" s="160">
        <v>21.439655172413794</v>
      </c>
      <c r="N54" s="9"/>
      <c r="O54" s="1"/>
    </row>
    <row r="55" spans="1:15" ht="21" customHeight="1">
      <c r="A55" s="114" t="s">
        <v>8</v>
      </c>
      <c r="B55" s="84">
        <f aca="true" t="shared" si="0" ref="B55:G55">SUM(B8:B54)</f>
        <v>153</v>
      </c>
      <c r="C55" s="98">
        <f t="shared" si="0"/>
        <v>91</v>
      </c>
      <c r="D55" s="83">
        <f t="shared" si="0"/>
        <v>138</v>
      </c>
      <c r="E55" s="100">
        <f t="shared" si="0"/>
        <v>87</v>
      </c>
      <c r="F55" s="82">
        <f t="shared" si="0"/>
        <v>15</v>
      </c>
      <c r="G55" s="96">
        <f t="shared" si="0"/>
        <v>4</v>
      </c>
      <c r="H55" s="148">
        <f>Sheet1!B55/(D55+F55*0.5)</f>
        <v>5799.5807560137455</v>
      </c>
      <c r="I55" s="156">
        <f>Sheet2!C55/Sheet1!$B55</f>
        <v>3.053107287053573</v>
      </c>
      <c r="J55" s="157">
        <f>Sheet2!F55/Sheet1!$B55</f>
        <v>0.14306165038591484</v>
      </c>
      <c r="K55" s="158">
        <f>Sheet2!I55/Sheet1!$B55</f>
        <v>4.098181051124682</v>
      </c>
      <c r="L55" s="91">
        <f>Sheet2!G55/Sheet1!$B55</f>
        <v>0.26623680583618436</v>
      </c>
      <c r="M55" s="162">
        <f>Sheet2!I55/Sheet2!G55</f>
        <v>15.392992108109551</v>
      </c>
      <c r="N55" s="9"/>
      <c r="O55" s="1"/>
    </row>
    <row r="56" spans="1:15" ht="21" customHeight="1">
      <c r="A56" s="6" t="s">
        <v>130</v>
      </c>
      <c r="B56" s="31">
        <v>4</v>
      </c>
      <c r="C56" s="80">
        <v>1</v>
      </c>
      <c r="D56" s="40">
        <v>4</v>
      </c>
      <c r="E56" s="81">
        <v>1</v>
      </c>
      <c r="F56" s="18">
        <v>0</v>
      </c>
      <c r="G56" s="95">
        <v>0</v>
      </c>
      <c r="H56" s="147">
        <v>5706.75</v>
      </c>
      <c r="I56" s="153">
        <v>3.671616944846016</v>
      </c>
      <c r="J56" s="154">
        <v>0.16651333946642136</v>
      </c>
      <c r="K56" s="155">
        <v>4.021553423577343</v>
      </c>
      <c r="L56" s="89">
        <v>0.5950409602663512</v>
      </c>
      <c r="M56" s="159">
        <v>6.758448060075094</v>
      </c>
      <c r="N56" s="9"/>
      <c r="O56" s="1"/>
    </row>
    <row r="57" spans="1:15" ht="21" customHeight="1">
      <c r="A57" s="6" t="s">
        <v>131</v>
      </c>
      <c r="B57" s="31">
        <v>4</v>
      </c>
      <c r="C57" s="80">
        <v>3</v>
      </c>
      <c r="D57" s="40">
        <v>4</v>
      </c>
      <c r="E57" s="81">
        <v>3</v>
      </c>
      <c r="F57" s="18">
        <v>0</v>
      </c>
      <c r="G57" s="79">
        <v>0</v>
      </c>
      <c r="H57" s="139">
        <v>2906.25</v>
      </c>
      <c r="I57" s="150">
        <v>5.611698924731183</v>
      </c>
      <c r="J57" s="151">
        <v>0.2060215053763441</v>
      </c>
      <c r="K57" s="136">
        <v>6.511483870967742</v>
      </c>
      <c r="L57" s="90">
        <v>0.216</v>
      </c>
      <c r="M57" s="160">
        <v>30.145758661887694</v>
      </c>
      <c r="N57" s="9"/>
      <c r="O57" s="1"/>
    </row>
    <row r="58" spans="1:15" ht="21" customHeight="1">
      <c r="A58" s="6" t="s">
        <v>9</v>
      </c>
      <c r="B58" s="31">
        <v>7</v>
      </c>
      <c r="C58" s="80">
        <v>3</v>
      </c>
      <c r="D58" s="40">
        <v>6</v>
      </c>
      <c r="E58" s="81">
        <v>3</v>
      </c>
      <c r="F58" s="18">
        <v>1</v>
      </c>
      <c r="G58" s="79">
        <v>0</v>
      </c>
      <c r="H58" s="139">
        <v>3593.230769230769</v>
      </c>
      <c r="I58" s="150">
        <v>3.3743791745161844</v>
      </c>
      <c r="J58" s="151">
        <v>0.05673060455557458</v>
      </c>
      <c r="K58" s="136">
        <v>3.8033053605069362</v>
      </c>
      <c r="L58" s="90">
        <v>0.33438945024833017</v>
      </c>
      <c r="M58" s="160">
        <v>11.373879641485276</v>
      </c>
      <c r="N58" s="9"/>
      <c r="O58" s="1"/>
    </row>
    <row r="59" spans="1:15" ht="21" customHeight="1">
      <c r="A59" s="6" t="s">
        <v>10</v>
      </c>
      <c r="B59" s="31">
        <v>6</v>
      </c>
      <c r="C59" s="80">
        <v>1</v>
      </c>
      <c r="D59" s="40">
        <v>5</v>
      </c>
      <c r="E59" s="81">
        <v>1</v>
      </c>
      <c r="F59" s="18">
        <v>1</v>
      </c>
      <c r="G59" s="79">
        <v>0</v>
      </c>
      <c r="H59" s="139">
        <v>5180.181818181818</v>
      </c>
      <c r="I59" s="150">
        <v>2.4833456179144293</v>
      </c>
      <c r="J59" s="151">
        <v>0.13183110455933453</v>
      </c>
      <c r="K59" s="136">
        <v>3.5781474851707555</v>
      </c>
      <c r="L59" s="90">
        <v>0.23154680425397495</v>
      </c>
      <c r="M59" s="160">
        <v>15.453236319539185</v>
      </c>
      <c r="N59" s="9"/>
      <c r="O59" s="1"/>
    </row>
    <row r="60" spans="1:15" ht="21" customHeight="1">
      <c r="A60" s="6" t="s">
        <v>11</v>
      </c>
      <c r="B60" s="31">
        <v>3</v>
      </c>
      <c r="C60" s="80">
        <v>0</v>
      </c>
      <c r="D60" s="40">
        <v>3</v>
      </c>
      <c r="E60" s="81">
        <v>0</v>
      </c>
      <c r="F60" s="18">
        <v>0</v>
      </c>
      <c r="G60" s="79">
        <v>0</v>
      </c>
      <c r="H60" s="139">
        <v>2062.6666666666665</v>
      </c>
      <c r="I60" s="150">
        <v>9.81447963800905</v>
      </c>
      <c r="J60" s="151">
        <v>0.27585649644473176</v>
      </c>
      <c r="K60" s="136">
        <v>2.370071105365223</v>
      </c>
      <c r="L60" s="90">
        <v>1.0513897866839044</v>
      </c>
      <c r="M60" s="160">
        <v>2.2542268675069166</v>
      </c>
      <c r="N60" s="9"/>
      <c r="O60" s="1"/>
    </row>
    <row r="61" spans="1:15" ht="21" customHeight="1">
      <c r="A61" s="6" t="s">
        <v>12</v>
      </c>
      <c r="B61" s="31">
        <v>7</v>
      </c>
      <c r="C61" s="80">
        <v>4</v>
      </c>
      <c r="D61" s="40">
        <v>6</v>
      </c>
      <c r="E61" s="81">
        <v>4</v>
      </c>
      <c r="F61" s="18">
        <v>1</v>
      </c>
      <c r="G61" s="79">
        <v>0</v>
      </c>
      <c r="H61" s="139">
        <v>4352.7692307692305</v>
      </c>
      <c r="I61" s="150">
        <v>4.087159368041565</v>
      </c>
      <c r="J61" s="151">
        <v>0.13303644010886084</v>
      </c>
      <c r="K61" s="136">
        <v>4.3458099176474745</v>
      </c>
      <c r="L61" s="90">
        <v>0.4858092107588449</v>
      </c>
      <c r="M61" s="160">
        <v>8.945507457257184</v>
      </c>
      <c r="N61" s="9"/>
      <c r="O61" s="1"/>
    </row>
    <row r="62" spans="1:15" ht="21" customHeight="1">
      <c r="A62" s="6" t="s">
        <v>13</v>
      </c>
      <c r="B62" s="31">
        <v>3</v>
      </c>
      <c r="C62" s="80">
        <v>2</v>
      </c>
      <c r="D62" s="40">
        <v>2</v>
      </c>
      <c r="E62" s="81">
        <v>2</v>
      </c>
      <c r="F62" s="18">
        <v>1</v>
      </c>
      <c r="G62" s="79">
        <v>0</v>
      </c>
      <c r="H62" s="139">
        <v>6127.6</v>
      </c>
      <c r="I62" s="150">
        <v>4.536719106991318</v>
      </c>
      <c r="J62" s="151">
        <v>0.1456361381291207</v>
      </c>
      <c r="K62" s="136">
        <v>2.77322279522162</v>
      </c>
      <c r="L62" s="90">
        <v>0.17605587832103922</v>
      </c>
      <c r="M62" s="160">
        <v>15.751946607341491</v>
      </c>
      <c r="N62" s="9"/>
      <c r="O62" s="1"/>
    </row>
    <row r="63" spans="1:15" ht="21" customHeight="1">
      <c r="A63" s="6" t="s">
        <v>34</v>
      </c>
      <c r="B63" s="31">
        <v>4</v>
      </c>
      <c r="C63" s="80">
        <v>2</v>
      </c>
      <c r="D63" s="40">
        <v>4</v>
      </c>
      <c r="E63" s="81">
        <v>2</v>
      </c>
      <c r="F63" s="18">
        <v>0</v>
      </c>
      <c r="G63" s="79">
        <v>0</v>
      </c>
      <c r="H63" s="145">
        <v>2485</v>
      </c>
      <c r="I63" s="150">
        <v>4.829420970266041</v>
      </c>
      <c r="J63" s="151">
        <v>0.14732841493404875</v>
      </c>
      <c r="K63" s="136">
        <v>5.324122512854907</v>
      </c>
      <c r="L63" s="90">
        <v>0.5699530516431925</v>
      </c>
      <c r="M63" s="160">
        <v>9.341335216129286</v>
      </c>
      <c r="N63" s="9"/>
      <c r="O63" s="1"/>
    </row>
    <row r="64" spans="1:15" ht="21" customHeight="1">
      <c r="A64" s="6" t="s">
        <v>132</v>
      </c>
      <c r="B64" s="31">
        <v>3</v>
      </c>
      <c r="C64" s="80">
        <v>0</v>
      </c>
      <c r="D64" s="40">
        <v>3</v>
      </c>
      <c r="E64" s="81">
        <v>0</v>
      </c>
      <c r="F64" s="18">
        <v>0</v>
      </c>
      <c r="G64" s="79">
        <v>0</v>
      </c>
      <c r="H64" s="139"/>
      <c r="I64" s="150"/>
      <c r="J64" s="151"/>
      <c r="K64" s="136"/>
      <c r="L64" s="90"/>
      <c r="M64" s="160"/>
      <c r="N64" s="9"/>
      <c r="O64" s="1"/>
    </row>
    <row r="65" spans="1:15" ht="21" customHeight="1">
      <c r="A65" s="6" t="s">
        <v>133</v>
      </c>
      <c r="B65" s="31">
        <v>2</v>
      </c>
      <c r="C65" s="80">
        <v>0</v>
      </c>
      <c r="D65" s="40">
        <v>2</v>
      </c>
      <c r="E65" s="81">
        <v>0</v>
      </c>
      <c r="F65" s="18">
        <v>0</v>
      </c>
      <c r="G65" s="79">
        <v>0</v>
      </c>
      <c r="H65" s="139"/>
      <c r="I65" s="150"/>
      <c r="J65" s="151"/>
      <c r="K65" s="136"/>
      <c r="L65" s="90"/>
      <c r="M65" s="160"/>
      <c r="N65" s="9"/>
      <c r="O65" s="1"/>
    </row>
    <row r="66" spans="1:15" ht="21" customHeight="1">
      <c r="A66" s="6" t="s">
        <v>14</v>
      </c>
      <c r="B66" s="31">
        <v>5</v>
      </c>
      <c r="C66" s="80">
        <v>3</v>
      </c>
      <c r="D66" s="40">
        <v>5</v>
      </c>
      <c r="E66" s="81">
        <v>3</v>
      </c>
      <c r="F66" s="18">
        <v>0</v>
      </c>
      <c r="G66" s="79">
        <v>0</v>
      </c>
      <c r="H66" s="139">
        <v>7198.6</v>
      </c>
      <c r="I66" s="150">
        <v>2.1843969660767373</v>
      </c>
      <c r="J66" s="151">
        <v>0.10977134442808324</v>
      </c>
      <c r="K66" s="136">
        <v>3.7012196816047567</v>
      </c>
      <c r="L66" s="90">
        <v>0.29175117383935767</v>
      </c>
      <c r="M66" s="160">
        <v>12.686220359965718</v>
      </c>
      <c r="N66" s="9"/>
      <c r="O66" s="1"/>
    </row>
    <row r="67" spans="1:15" ht="21" customHeight="1">
      <c r="A67" s="6" t="s">
        <v>15</v>
      </c>
      <c r="B67" s="31">
        <v>7</v>
      </c>
      <c r="C67" s="80">
        <v>3</v>
      </c>
      <c r="D67" s="40">
        <v>7</v>
      </c>
      <c r="E67" s="81">
        <v>3</v>
      </c>
      <c r="F67" s="18">
        <v>0</v>
      </c>
      <c r="G67" s="79">
        <v>0</v>
      </c>
      <c r="H67" s="139">
        <v>4675.857142857143</v>
      </c>
      <c r="I67" s="150">
        <v>4.045950322324402</v>
      </c>
      <c r="J67" s="151">
        <v>0.14368641349179676</v>
      </c>
      <c r="K67" s="136">
        <v>7.960312853258379</v>
      </c>
      <c r="L67" s="90">
        <v>0.25532369924536374</v>
      </c>
      <c r="M67" s="160">
        <v>31.177336364724184</v>
      </c>
      <c r="N67" s="9"/>
      <c r="O67" s="1"/>
    </row>
    <row r="68" spans="1:15" ht="21" customHeight="1">
      <c r="A68" s="6" t="s">
        <v>16</v>
      </c>
      <c r="B68" s="31">
        <v>3</v>
      </c>
      <c r="C68" s="80">
        <v>1</v>
      </c>
      <c r="D68" s="40">
        <v>3</v>
      </c>
      <c r="E68" s="81">
        <v>1</v>
      </c>
      <c r="F68" s="18">
        <v>0</v>
      </c>
      <c r="G68" s="79">
        <v>0</v>
      </c>
      <c r="H68" s="139">
        <v>4233</v>
      </c>
      <c r="I68" s="150">
        <v>4.442948263642807</v>
      </c>
      <c r="J68" s="151">
        <v>0.20072446649342468</v>
      </c>
      <c r="K68" s="136">
        <v>2.628632175761871</v>
      </c>
      <c r="L68" s="90">
        <v>0.102921489881093</v>
      </c>
      <c r="M68" s="160">
        <v>25.540168324407038</v>
      </c>
      <c r="N68" s="9"/>
      <c r="O68" s="1"/>
    </row>
    <row r="69" spans="1:15" ht="21" customHeight="1">
      <c r="A69" s="6" t="s">
        <v>17</v>
      </c>
      <c r="B69" s="31">
        <v>4</v>
      </c>
      <c r="C69" s="80">
        <v>1</v>
      </c>
      <c r="D69" s="40">
        <v>3</v>
      </c>
      <c r="E69" s="81">
        <v>1</v>
      </c>
      <c r="F69" s="18">
        <v>1</v>
      </c>
      <c r="G69" s="79">
        <v>0</v>
      </c>
      <c r="H69" s="139">
        <v>2961.714285714286</v>
      </c>
      <c r="I69" s="150">
        <v>3.486204900636697</v>
      </c>
      <c r="J69" s="151">
        <v>0.15772718502797609</v>
      </c>
      <c r="K69" s="136">
        <v>3.64885201620683</v>
      </c>
      <c r="L69" s="90">
        <v>0.17702103029133706</v>
      </c>
      <c r="M69" s="160">
        <v>20.612534059945503</v>
      </c>
      <c r="N69" s="9"/>
      <c r="O69" s="1"/>
    </row>
    <row r="70" spans="1:15" ht="21" customHeight="1">
      <c r="A70" s="7" t="s">
        <v>18</v>
      </c>
      <c r="B70" s="87">
        <v>5</v>
      </c>
      <c r="C70" s="99">
        <v>2</v>
      </c>
      <c r="D70" s="86">
        <v>5</v>
      </c>
      <c r="E70" s="101">
        <v>2</v>
      </c>
      <c r="F70" s="85">
        <v>0</v>
      </c>
      <c r="G70" s="97">
        <v>0</v>
      </c>
      <c r="H70" s="149">
        <v>2752.4</v>
      </c>
      <c r="I70" s="137">
        <v>4.119459380903939</v>
      </c>
      <c r="J70" s="138">
        <v>0.16189507339049558</v>
      </c>
      <c r="K70" s="152">
        <v>6.951823862810638</v>
      </c>
      <c r="L70" s="92">
        <v>0.6930678680424357</v>
      </c>
      <c r="M70" s="161">
        <v>10.030509540784232</v>
      </c>
      <c r="N70" s="9"/>
      <c r="O70" s="1"/>
    </row>
    <row r="71" spans="1:15" ht="21" customHeight="1">
      <c r="A71" s="114" t="s">
        <v>19</v>
      </c>
      <c r="B71" s="84">
        <f aca="true" t="shared" si="1" ref="B71:G71">SUM(B56:B70)</f>
        <v>67</v>
      </c>
      <c r="C71" s="98">
        <f t="shared" si="1"/>
        <v>26</v>
      </c>
      <c r="D71" s="83">
        <f t="shared" si="1"/>
        <v>62</v>
      </c>
      <c r="E71" s="100">
        <f t="shared" si="1"/>
        <v>26</v>
      </c>
      <c r="F71" s="82">
        <f t="shared" si="1"/>
        <v>5</v>
      </c>
      <c r="G71" s="96">
        <f t="shared" si="1"/>
        <v>0</v>
      </c>
      <c r="H71" s="148">
        <f>Sheet1!B71/(D71+F71*0.5)</f>
        <v>4093.2558139534885</v>
      </c>
      <c r="I71" s="156">
        <f>Sheet2!C71/Sheet1!$B71</f>
        <v>3.836119159896218</v>
      </c>
      <c r="J71" s="157">
        <f>Sheet2!F71/Sheet1!$B71</f>
        <v>0.1414313580667765</v>
      </c>
      <c r="K71" s="158">
        <f>Sheet2!I71/Sheet1!$B71</f>
        <v>4.6137264928129085</v>
      </c>
      <c r="L71" s="91">
        <f>Sheet2!G71/Sheet1!$B71</f>
        <v>0.3701835123004375</v>
      </c>
      <c r="M71" s="162">
        <f>Sheet2!I71/Sheet2!G71</f>
        <v>12.463349499662348</v>
      </c>
      <c r="N71" s="9"/>
      <c r="O71" s="1"/>
    </row>
    <row r="72" spans="1:15" ht="21" customHeight="1">
      <c r="A72" s="114" t="s">
        <v>20</v>
      </c>
      <c r="B72" s="84">
        <f aca="true" t="shared" si="2" ref="B72:G72">B55+B71</f>
        <v>220</v>
      </c>
      <c r="C72" s="98">
        <f t="shared" si="2"/>
        <v>117</v>
      </c>
      <c r="D72" s="83">
        <f t="shared" si="2"/>
        <v>200</v>
      </c>
      <c r="E72" s="100">
        <f t="shared" si="2"/>
        <v>113</v>
      </c>
      <c r="F72" s="82">
        <f t="shared" si="2"/>
        <v>20</v>
      </c>
      <c r="G72" s="96">
        <f t="shared" si="2"/>
        <v>4</v>
      </c>
      <c r="H72" s="148">
        <f>Sheet1!B72/(D72+F72*0.5)</f>
        <v>5275.495238095238</v>
      </c>
      <c r="I72" s="156">
        <f>Sheet2!C72/Sheet1!$B72</f>
        <v>3.2397084814425003</v>
      </c>
      <c r="J72" s="157">
        <f>Sheet2!F72/Sheet1!$B72</f>
        <v>0.1426731320192011</v>
      </c>
      <c r="K72" s="158">
        <f>Sheet2!I72/Sheet1!$B72</f>
        <v>4.221041761820601</v>
      </c>
      <c r="L72" s="91">
        <f>Sheet2!G72/Sheet1!$B72</f>
        <v>0.2910085625001128</v>
      </c>
      <c r="M72" s="162">
        <f>Sheet2!I72/Sheet2!G72</f>
        <v>14.504871353463919</v>
      </c>
      <c r="N72" s="9"/>
      <c r="O72" s="1"/>
    </row>
    <row r="73" spans="1:15" ht="21" customHeight="1">
      <c r="A73" s="8" t="s">
        <v>21</v>
      </c>
      <c r="B73" s="74">
        <v>4</v>
      </c>
      <c r="C73" s="75">
        <v>1</v>
      </c>
      <c r="D73" s="76">
        <v>3</v>
      </c>
      <c r="E73" s="77">
        <v>1</v>
      </c>
      <c r="F73" s="78">
        <v>1</v>
      </c>
      <c r="G73" s="95">
        <v>0</v>
      </c>
      <c r="H73" s="147">
        <v>776.5714285714286</v>
      </c>
      <c r="I73" s="153">
        <v>18.205298013245034</v>
      </c>
      <c r="J73" s="154">
        <v>1.1957321559970566</v>
      </c>
      <c r="K73" s="155">
        <v>55.84841795437822</v>
      </c>
      <c r="L73" s="89">
        <v>4.058866813833701</v>
      </c>
      <c r="M73" s="159">
        <v>13.759608411892676</v>
      </c>
      <c r="N73" s="9"/>
      <c r="O73" s="1"/>
    </row>
    <row r="74" spans="1:15" ht="21" customHeight="1">
      <c r="A74" s="6" t="s">
        <v>22</v>
      </c>
      <c r="B74" s="31">
        <v>2</v>
      </c>
      <c r="C74" s="80">
        <v>0</v>
      </c>
      <c r="D74" s="40">
        <v>2</v>
      </c>
      <c r="E74" s="81">
        <v>0</v>
      </c>
      <c r="F74" s="18">
        <v>0</v>
      </c>
      <c r="G74" s="79">
        <v>0</v>
      </c>
      <c r="H74" s="139">
        <v>943.5</v>
      </c>
      <c r="I74" s="150">
        <v>6.154213036565978</v>
      </c>
      <c r="J74" s="151">
        <v>0.04080551139374669</v>
      </c>
      <c r="K74" s="136">
        <v>0.43137254901960786</v>
      </c>
      <c r="L74" s="90">
        <v>0.16428192898781135</v>
      </c>
      <c r="M74" s="160">
        <v>2.6258064516129034</v>
      </c>
      <c r="N74" s="9"/>
      <c r="O74" s="1"/>
    </row>
    <row r="75" spans="1:15" ht="21" customHeight="1">
      <c r="A75" s="6" t="s">
        <v>134</v>
      </c>
      <c r="B75" s="31">
        <v>1</v>
      </c>
      <c r="C75" s="80">
        <v>0</v>
      </c>
      <c r="D75" s="40">
        <v>1</v>
      </c>
      <c r="E75" s="81">
        <v>0</v>
      </c>
      <c r="F75" s="18">
        <v>0</v>
      </c>
      <c r="G75" s="79">
        <v>0</v>
      </c>
      <c r="H75" s="139">
        <v>1800</v>
      </c>
      <c r="I75" s="150">
        <v>6.871111111111111</v>
      </c>
      <c r="J75" s="151">
        <v>0.1361111111111111</v>
      </c>
      <c r="K75" s="136">
        <v>0.3827777777777778</v>
      </c>
      <c r="L75" s="90">
        <v>0.10666666666666667</v>
      </c>
      <c r="M75" s="160">
        <v>3.5885416666666665</v>
      </c>
      <c r="N75" s="9"/>
      <c r="O75" s="1"/>
    </row>
    <row r="76" spans="1:15" ht="21" customHeight="1">
      <c r="A76" s="6" t="s">
        <v>135</v>
      </c>
      <c r="B76" s="31">
        <v>2</v>
      </c>
      <c r="C76" s="80">
        <v>1</v>
      </c>
      <c r="D76" s="40">
        <v>1</v>
      </c>
      <c r="E76" s="81">
        <v>1</v>
      </c>
      <c r="F76" s="18">
        <v>1</v>
      </c>
      <c r="G76" s="97">
        <v>0</v>
      </c>
      <c r="H76" s="149">
        <v>1418.6666666666667</v>
      </c>
      <c r="I76" s="137">
        <v>10.274436090225564</v>
      </c>
      <c r="J76" s="138">
        <v>1.1339285714285714</v>
      </c>
      <c r="K76" s="152">
        <v>16.10855263157895</v>
      </c>
      <c r="L76" s="92">
        <v>0.662124060150376</v>
      </c>
      <c r="M76" s="161">
        <v>24.32860184528034</v>
      </c>
      <c r="N76" s="9"/>
      <c r="O76" s="1"/>
    </row>
    <row r="77" spans="1:15" ht="21" customHeight="1">
      <c r="A77" s="114" t="s">
        <v>23</v>
      </c>
      <c r="B77" s="84">
        <f aca="true" t="shared" si="3" ref="B77:G77">SUM(B73:B76)</f>
        <v>9</v>
      </c>
      <c r="C77" s="98">
        <f t="shared" si="3"/>
        <v>2</v>
      </c>
      <c r="D77" s="83">
        <f t="shared" si="3"/>
        <v>7</v>
      </c>
      <c r="E77" s="100">
        <f t="shared" si="3"/>
        <v>2</v>
      </c>
      <c r="F77" s="82">
        <f t="shared" si="3"/>
        <v>2</v>
      </c>
      <c r="G77" s="96">
        <f t="shared" si="3"/>
        <v>0</v>
      </c>
      <c r="H77" s="148">
        <f>Sheet1!B77/(D77+F77*0.5)</f>
        <v>1066.625</v>
      </c>
      <c r="I77" s="156">
        <f>Sheet2!C77/Sheet1!$B77</f>
        <v>11.17156920192195</v>
      </c>
      <c r="J77" s="157">
        <f>Sheet2!F77/Sheet1!$B77</f>
        <v>0.7013945857260049</v>
      </c>
      <c r="K77" s="158">
        <f>Sheet2!I77/Sheet1!$B77</f>
        <v>21.9826555724833</v>
      </c>
      <c r="L77" s="91">
        <f>Sheet2!G77/Sheet1!$B77</f>
        <v>1.5168170631665299</v>
      </c>
      <c r="M77" s="162">
        <f>Sheet2!I77/Sheet2!G77</f>
        <v>14.492621494243993</v>
      </c>
      <c r="N77" s="9"/>
      <c r="O77" s="1"/>
    </row>
    <row r="78" spans="1:15" ht="21" customHeight="1">
      <c r="A78" s="114" t="s">
        <v>24</v>
      </c>
      <c r="B78" s="84">
        <f aca="true" t="shared" si="4" ref="B78:G78">B72+B77</f>
        <v>229</v>
      </c>
      <c r="C78" s="98">
        <f t="shared" si="4"/>
        <v>119</v>
      </c>
      <c r="D78" s="83">
        <f t="shared" si="4"/>
        <v>207</v>
      </c>
      <c r="E78" s="100">
        <f t="shared" si="4"/>
        <v>115</v>
      </c>
      <c r="F78" s="82">
        <f t="shared" si="4"/>
        <v>22</v>
      </c>
      <c r="G78" s="96">
        <f t="shared" si="4"/>
        <v>4</v>
      </c>
      <c r="H78" s="148">
        <f>Sheet1!B78/(D78+F78*0.5)</f>
        <v>5121.04128440367</v>
      </c>
      <c r="I78" s="156">
        <f>Sheet2!C78/Sheet1!$B78</f>
        <v>3.3003349197007847</v>
      </c>
      <c r="J78" s="157">
        <f>Sheet2!F78/Sheet1!$B78</f>
        <v>0.1469436673841598</v>
      </c>
      <c r="K78" s="158">
        <f>Sheet2!I78/Sheet1!$B78</f>
        <v>4.356801001803138</v>
      </c>
      <c r="L78" s="91">
        <f>Sheet2!G78/Sheet1!$B78</f>
        <v>0.3003779155436242</v>
      </c>
      <c r="M78" s="162">
        <f>Sheet2!I78/Sheet2!G78</f>
        <v>14.504398547137516</v>
      </c>
      <c r="N78" s="9"/>
      <c r="O78" s="1"/>
    </row>
    <row r="79" spans="1:15" ht="21" customHeight="1">
      <c r="A79" s="114" t="s">
        <v>25</v>
      </c>
      <c r="B79" s="84">
        <f aca="true" t="shared" si="5" ref="B79:G79">B7+B78</f>
        <v>262</v>
      </c>
      <c r="C79" s="98">
        <f t="shared" si="5"/>
        <v>143</v>
      </c>
      <c r="D79" s="83">
        <f t="shared" si="5"/>
        <v>234</v>
      </c>
      <c r="E79" s="100">
        <f t="shared" si="5"/>
        <v>135</v>
      </c>
      <c r="F79" s="82">
        <f t="shared" si="5"/>
        <v>28</v>
      </c>
      <c r="G79" s="96">
        <f t="shared" si="5"/>
        <v>8</v>
      </c>
      <c r="H79" s="148">
        <f>Sheet1!B79/(D79+F79*0.5)</f>
        <v>4501.560483870968</v>
      </c>
      <c r="I79" s="156">
        <f>Sheet2!C79/Sheet1!$B79</f>
        <v>3.9048224316478066</v>
      </c>
      <c r="J79" s="157">
        <f>Sheet2!F79/Sheet1!$B79</f>
        <v>0.15851313209487392</v>
      </c>
      <c r="K79" s="158">
        <f>Sheet2!I79/Sheet1!$B79</f>
        <v>4.499420003995031</v>
      </c>
      <c r="L79" s="91">
        <f>Sheet2!G79/Sheet1!$B79</f>
        <v>0.3486273129300144</v>
      </c>
      <c r="M79" s="162">
        <f>Sheet2!I79/Sheet2!G79</f>
        <v>12.906102984817691</v>
      </c>
      <c r="N79" s="9"/>
      <c r="O79" s="1"/>
    </row>
    <row r="80" spans="1:14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30"/>
      <c r="M81" s="30"/>
      <c r="N81" s="12"/>
    </row>
    <row r="82" spans="1:14" ht="13.5">
      <c r="A82" s="9"/>
      <c r="B82" s="14"/>
      <c r="C82" s="14"/>
      <c r="D82" s="14"/>
      <c r="E82" s="14"/>
      <c r="F82" s="15"/>
      <c r="G82" s="9"/>
      <c r="H82" s="9"/>
      <c r="I82" s="9"/>
      <c r="J82" s="9"/>
      <c r="K82" s="9"/>
      <c r="L82" s="14"/>
      <c r="M82" s="14"/>
      <c r="N82" s="9"/>
    </row>
    <row r="83" spans="1:14" ht="13.5">
      <c r="A83" s="5"/>
      <c r="B83" s="5"/>
      <c r="C83" s="5"/>
      <c r="D83" s="5"/>
      <c r="E83" s="5"/>
      <c r="F83" s="16"/>
      <c r="G83" s="5"/>
      <c r="H83" s="5"/>
      <c r="I83" s="5"/>
      <c r="J83" s="5"/>
      <c r="K83" s="5"/>
      <c r="L83" s="9"/>
      <c r="M83" s="14"/>
      <c r="N83" s="5"/>
    </row>
    <row r="84" spans="1:14" ht="13.5">
      <c r="A84" s="5"/>
      <c r="B84" s="5"/>
      <c r="C84" s="5"/>
      <c r="D84" s="5"/>
      <c r="E84" s="5"/>
      <c r="F84" s="16"/>
      <c r="G84" s="5"/>
      <c r="H84" s="5"/>
      <c r="I84" s="5"/>
      <c r="J84" s="5"/>
      <c r="K84" s="5"/>
      <c r="L84" s="9"/>
      <c r="M84" s="14"/>
      <c r="N84" s="5"/>
    </row>
  </sheetData>
  <mergeCells count="4">
    <mergeCell ref="I4:I5"/>
    <mergeCell ref="L4:L5"/>
    <mergeCell ref="I44:I45"/>
    <mergeCell ref="L44:L45"/>
  </mergeCells>
  <printOptions horizontalCentered="1"/>
  <pageMargins left="0.6692913385826772" right="0.6692913385826772" top="0.9055118110236221" bottom="0.3149606299212598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1">
      <pane xSplit="1" ySplit="6" topLeftCell="B7" activePane="bottomRight" state="frozen"/>
      <selection pane="topLeft" activeCell="B47" sqref="B47:I54"/>
      <selection pane="topRight" activeCell="B47" sqref="B47:I54"/>
      <selection pane="bottomLeft" activeCell="B47" sqref="B47:I54"/>
      <selection pane="bottomRight" activeCell="O1" sqref="O1"/>
    </sheetView>
  </sheetViews>
  <sheetFormatPr defaultColWidth="9.00390625" defaultRowHeight="13.5"/>
  <cols>
    <col min="1" max="1" width="13.625" style="1" customWidth="1"/>
    <col min="2" max="2" width="9.125" style="1" customWidth="1"/>
    <col min="3" max="3" width="9.125" style="2" customWidth="1"/>
    <col min="4" max="9" width="9.125" style="1" customWidth="1"/>
    <col min="10" max="10" width="2.625" style="1" customWidth="1"/>
    <col min="11" max="16384" width="9.00390625" style="1" customWidth="1"/>
  </cols>
  <sheetData>
    <row r="1" spans="1:10" ht="24" customHeight="1">
      <c r="A1" s="28"/>
      <c r="B1" s="26"/>
      <c r="C1" s="27"/>
      <c r="D1" s="26"/>
      <c r="E1" s="26"/>
      <c r="F1" s="26"/>
      <c r="G1" s="26"/>
      <c r="H1" s="26"/>
      <c r="I1" s="26"/>
      <c r="J1" s="26"/>
    </row>
    <row r="2" ht="13.5">
      <c r="J2" s="26"/>
    </row>
    <row r="3" spans="1:15" ht="13.5">
      <c r="A3" s="120"/>
      <c r="B3" s="106" t="s">
        <v>214</v>
      </c>
      <c r="C3" s="107"/>
      <c r="D3" s="106" t="s">
        <v>203</v>
      </c>
      <c r="E3" s="108"/>
      <c r="F3" s="184" t="s">
        <v>212</v>
      </c>
      <c r="G3" s="118"/>
      <c r="H3" s="106" t="s">
        <v>213</v>
      </c>
      <c r="I3" s="108"/>
      <c r="J3" s="9"/>
      <c r="O3" s="5"/>
    </row>
    <row r="4" spans="1:15" ht="13.5">
      <c r="A4" s="109" t="s">
        <v>172</v>
      </c>
      <c r="B4" s="32" t="s">
        <v>207</v>
      </c>
      <c r="C4" s="180" t="s">
        <v>209</v>
      </c>
      <c r="D4" s="178" t="s">
        <v>210</v>
      </c>
      <c r="E4" s="182" t="s">
        <v>211</v>
      </c>
      <c r="F4" s="185"/>
      <c r="G4" s="119" t="s">
        <v>204</v>
      </c>
      <c r="H4" s="133" t="s">
        <v>205</v>
      </c>
      <c r="I4" s="34" t="s">
        <v>206</v>
      </c>
      <c r="J4" s="26"/>
      <c r="O4" s="5"/>
    </row>
    <row r="5" spans="1:15" ht="13.5">
      <c r="A5" s="109"/>
      <c r="B5" s="128" t="s">
        <v>208</v>
      </c>
      <c r="C5" s="181"/>
      <c r="D5" s="179"/>
      <c r="E5" s="183"/>
      <c r="F5" s="185"/>
      <c r="G5" s="58"/>
      <c r="H5" s="134"/>
      <c r="I5" s="88"/>
      <c r="J5" s="26"/>
      <c r="O5" s="5"/>
    </row>
    <row r="6" spans="1:15" ht="13.5">
      <c r="A6" s="7"/>
      <c r="B6" s="124" t="s">
        <v>199</v>
      </c>
      <c r="C6" s="71" t="s">
        <v>93</v>
      </c>
      <c r="D6" s="124" t="s">
        <v>93</v>
      </c>
      <c r="E6" s="129" t="s">
        <v>93</v>
      </c>
      <c r="F6" s="121" t="s">
        <v>200</v>
      </c>
      <c r="G6" s="70" t="s">
        <v>201</v>
      </c>
      <c r="H6" s="35" t="s">
        <v>202</v>
      </c>
      <c r="I6" s="37" t="s">
        <v>65</v>
      </c>
      <c r="J6" s="26"/>
      <c r="O6" s="5"/>
    </row>
    <row r="7" spans="1:10" ht="21" customHeight="1">
      <c r="A7" s="110" t="s">
        <v>173</v>
      </c>
      <c r="B7" s="163">
        <v>0</v>
      </c>
      <c r="C7" s="130">
        <v>0</v>
      </c>
      <c r="D7" s="140">
        <v>17585</v>
      </c>
      <c r="E7" s="164">
        <v>5516</v>
      </c>
      <c r="F7" s="139">
        <v>129731</v>
      </c>
      <c r="G7" s="165">
        <v>10790</v>
      </c>
      <c r="H7" s="163">
        <v>17</v>
      </c>
      <c r="I7" s="166">
        <v>1263</v>
      </c>
      <c r="J7" s="26"/>
    </row>
    <row r="8" spans="1:10" ht="21" customHeight="1">
      <c r="A8" s="110" t="s">
        <v>30</v>
      </c>
      <c r="B8" s="140">
        <v>88</v>
      </c>
      <c r="C8" s="131">
        <v>28878</v>
      </c>
      <c r="D8" s="140">
        <v>851</v>
      </c>
      <c r="E8" s="164">
        <v>2138</v>
      </c>
      <c r="F8" s="139">
        <v>37816</v>
      </c>
      <c r="G8" s="145">
        <v>4690</v>
      </c>
      <c r="H8" s="140">
        <v>387</v>
      </c>
      <c r="I8" s="164">
        <v>7698</v>
      </c>
      <c r="J8" s="26"/>
    </row>
    <row r="9" spans="1:10" ht="21" customHeight="1">
      <c r="A9" s="110" t="s">
        <v>174</v>
      </c>
      <c r="B9" s="140">
        <v>3</v>
      </c>
      <c r="C9" s="131">
        <v>88</v>
      </c>
      <c r="D9" s="140">
        <v>0</v>
      </c>
      <c r="E9" s="164">
        <v>0</v>
      </c>
      <c r="F9" s="139">
        <v>0</v>
      </c>
      <c r="G9" s="145">
        <v>879</v>
      </c>
      <c r="H9" s="140">
        <v>58</v>
      </c>
      <c r="I9" s="164">
        <v>999</v>
      </c>
      <c r="J9" s="9"/>
    </row>
    <row r="10" spans="1:10" ht="21" customHeight="1">
      <c r="A10" s="110" t="s">
        <v>175</v>
      </c>
      <c r="B10" s="140">
        <v>2</v>
      </c>
      <c r="C10" s="131">
        <v>41</v>
      </c>
      <c r="D10" s="140">
        <v>0</v>
      </c>
      <c r="E10" s="164">
        <v>0</v>
      </c>
      <c r="F10" s="139">
        <v>0</v>
      </c>
      <c r="G10" s="145">
        <v>832</v>
      </c>
      <c r="H10" s="140">
        <v>79</v>
      </c>
      <c r="I10" s="164">
        <v>1469</v>
      </c>
      <c r="J10" s="9"/>
    </row>
    <row r="11" spans="1:10" ht="21" customHeight="1">
      <c r="A11" s="110" t="s">
        <v>176</v>
      </c>
      <c r="B11" s="140">
        <v>1</v>
      </c>
      <c r="C11" s="131">
        <v>34</v>
      </c>
      <c r="D11" s="140">
        <v>0</v>
      </c>
      <c r="E11" s="164">
        <v>0</v>
      </c>
      <c r="F11" s="139">
        <v>0</v>
      </c>
      <c r="G11" s="145">
        <v>458</v>
      </c>
      <c r="H11" s="140">
        <v>42</v>
      </c>
      <c r="I11" s="164">
        <v>1524</v>
      </c>
      <c r="J11" s="9"/>
    </row>
    <row r="12" spans="1:10" ht="21" customHeight="1">
      <c r="A12" s="110" t="s">
        <v>177</v>
      </c>
      <c r="B12" s="140">
        <v>1</v>
      </c>
      <c r="C12" s="131">
        <v>84</v>
      </c>
      <c r="D12" s="140">
        <v>0</v>
      </c>
      <c r="E12" s="164">
        <v>0</v>
      </c>
      <c r="F12" s="139">
        <v>0</v>
      </c>
      <c r="G12" s="145">
        <v>655</v>
      </c>
      <c r="H12" s="140">
        <v>42</v>
      </c>
      <c r="I12" s="164">
        <v>675</v>
      </c>
      <c r="J12" s="9"/>
    </row>
    <row r="13" spans="1:10" ht="21" customHeight="1">
      <c r="A13" s="110" t="s">
        <v>31</v>
      </c>
      <c r="B13" s="140">
        <v>1</v>
      </c>
      <c r="C13" s="131">
        <v>44</v>
      </c>
      <c r="D13" s="140">
        <v>0</v>
      </c>
      <c r="E13" s="164">
        <v>0</v>
      </c>
      <c r="F13" s="139">
        <v>0</v>
      </c>
      <c r="G13" s="145">
        <v>774</v>
      </c>
      <c r="H13" s="140">
        <v>55</v>
      </c>
      <c r="I13" s="164">
        <v>912</v>
      </c>
      <c r="J13" s="9"/>
    </row>
    <row r="14" spans="1:10" ht="21" customHeight="1">
      <c r="A14" s="110" t="s">
        <v>178</v>
      </c>
      <c r="B14" s="140">
        <v>1</v>
      </c>
      <c r="C14" s="131">
        <v>48</v>
      </c>
      <c r="D14" s="140">
        <v>0</v>
      </c>
      <c r="E14" s="164">
        <v>0</v>
      </c>
      <c r="F14" s="139">
        <v>0</v>
      </c>
      <c r="G14" s="145">
        <v>562</v>
      </c>
      <c r="H14" s="140">
        <v>26</v>
      </c>
      <c r="I14" s="164">
        <v>652</v>
      </c>
      <c r="J14" s="9"/>
    </row>
    <row r="15" spans="1:10" ht="21" customHeight="1">
      <c r="A15" s="110" t="s">
        <v>179</v>
      </c>
      <c r="B15" s="140">
        <v>1</v>
      </c>
      <c r="C15" s="131">
        <v>30</v>
      </c>
      <c r="D15" s="140">
        <v>0</v>
      </c>
      <c r="E15" s="164">
        <v>0</v>
      </c>
      <c r="F15" s="139">
        <v>0</v>
      </c>
      <c r="G15" s="145">
        <v>148</v>
      </c>
      <c r="H15" s="140">
        <v>44</v>
      </c>
      <c r="I15" s="164">
        <v>796</v>
      </c>
      <c r="J15" s="9"/>
    </row>
    <row r="16" spans="1:10" ht="21" customHeight="1">
      <c r="A16" s="110" t="s">
        <v>32</v>
      </c>
      <c r="B16" s="140">
        <v>1</v>
      </c>
      <c r="C16" s="131">
        <v>65</v>
      </c>
      <c r="D16" s="140">
        <v>0</v>
      </c>
      <c r="E16" s="164">
        <v>0</v>
      </c>
      <c r="F16" s="139">
        <v>0</v>
      </c>
      <c r="G16" s="145">
        <v>1017</v>
      </c>
      <c r="H16" s="140">
        <v>58</v>
      </c>
      <c r="I16" s="164">
        <v>1731</v>
      </c>
      <c r="J16" s="9"/>
    </row>
    <row r="17" spans="1:10" ht="21" customHeight="1">
      <c r="A17" s="110" t="s">
        <v>180</v>
      </c>
      <c r="B17" s="140">
        <v>1</v>
      </c>
      <c r="C17" s="131">
        <v>66</v>
      </c>
      <c r="D17" s="140">
        <v>0</v>
      </c>
      <c r="E17" s="164">
        <v>0</v>
      </c>
      <c r="F17" s="139">
        <v>0</v>
      </c>
      <c r="G17" s="145">
        <v>1023</v>
      </c>
      <c r="H17" s="140">
        <v>37</v>
      </c>
      <c r="I17" s="164">
        <v>746</v>
      </c>
      <c r="J17" s="9"/>
    </row>
    <row r="18" spans="1:10" ht="21" customHeight="1">
      <c r="A18" s="110" t="s">
        <v>181</v>
      </c>
      <c r="B18" s="140">
        <v>1</v>
      </c>
      <c r="C18" s="131">
        <v>29</v>
      </c>
      <c r="D18" s="140">
        <v>0</v>
      </c>
      <c r="E18" s="164">
        <v>0</v>
      </c>
      <c r="F18" s="139">
        <v>0</v>
      </c>
      <c r="G18" s="145">
        <v>766</v>
      </c>
      <c r="H18" s="140">
        <v>57</v>
      </c>
      <c r="I18" s="164">
        <v>907</v>
      </c>
      <c r="J18" s="9"/>
    </row>
    <row r="19" spans="1:10" ht="21" customHeight="1">
      <c r="A19" s="110" t="s">
        <v>182</v>
      </c>
      <c r="B19" s="140">
        <v>2</v>
      </c>
      <c r="C19" s="131">
        <v>60</v>
      </c>
      <c r="D19" s="140">
        <v>0</v>
      </c>
      <c r="E19" s="164">
        <v>0</v>
      </c>
      <c r="F19" s="139">
        <v>0</v>
      </c>
      <c r="G19" s="145">
        <v>637</v>
      </c>
      <c r="H19" s="140">
        <v>58</v>
      </c>
      <c r="I19" s="164">
        <v>1222</v>
      </c>
      <c r="J19" s="9"/>
    </row>
    <row r="20" spans="1:10" ht="21" customHeight="1">
      <c r="A20" s="110" t="s">
        <v>183</v>
      </c>
      <c r="B20" s="140">
        <v>1</v>
      </c>
      <c r="C20" s="131">
        <v>42</v>
      </c>
      <c r="D20" s="140">
        <v>0</v>
      </c>
      <c r="E20" s="164">
        <v>0</v>
      </c>
      <c r="F20" s="139">
        <v>0</v>
      </c>
      <c r="G20" s="145">
        <v>635</v>
      </c>
      <c r="H20" s="140">
        <v>48</v>
      </c>
      <c r="I20" s="164">
        <v>772</v>
      </c>
      <c r="J20" s="9"/>
    </row>
    <row r="21" spans="1:10" ht="21" customHeight="1">
      <c r="A21" s="110" t="s">
        <v>184</v>
      </c>
      <c r="B21" s="140">
        <v>1</v>
      </c>
      <c r="C21" s="131">
        <v>49</v>
      </c>
      <c r="D21" s="140">
        <v>0</v>
      </c>
      <c r="E21" s="164">
        <v>0</v>
      </c>
      <c r="F21" s="139">
        <v>0</v>
      </c>
      <c r="G21" s="145">
        <v>1126</v>
      </c>
      <c r="H21" s="140">
        <v>47</v>
      </c>
      <c r="I21" s="164">
        <v>767</v>
      </c>
      <c r="J21" s="9"/>
    </row>
    <row r="22" spans="1:10" ht="21" customHeight="1">
      <c r="A22" s="110" t="s">
        <v>185</v>
      </c>
      <c r="B22" s="140">
        <v>1</v>
      </c>
      <c r="C22" s="131">
        <v>43</v>
      </c>
      <c r="D22" s="140">
        <v>0</v>
      </c>
      <c r="E22" s="164">
        <v>0</v>
      </c>
      <c r="F22" s="139">
        <v>0</v>
      </c>
      <c r="G22" s="145">
        <v>1037</v>
      </c>
      <c r="H22" s="140">
        <v>22</v>
      </c>
      <c r="I22" s="164">
        <v>452</v>
      </c>
      <c r="J22" s="9"/>
    </row>
    <row r="23" spans="1:10" ht="21" customHeight="1">
      <c r="A23" s="110" t="s">
        <v>186</v>
      </c>
      <c r="B23" s="140">
        <v>1</v>
      </c>
      <c r="C23" s="131">
        <v>32</v>
      </c>
      <c r="D23" s="140">
        <v>0</v>
      </c>
      <c r="E23" s="164">
        <v>0</v>
      </c>
      <c r="F23" s="139">
        <v>0</v>
      </c>
      <c r="G23" s="145">
        <v>344</v>
      </c>
      <c r="H23" s="140">
        <v>34</v>
      </c>
      <c r="I23" s="164">
        <v>671</v>
      </c>
      <c r="J23" s="9"/>
    </row>
    <row r="24" spans="1:10" ht="21" customHeight="1">
      <c r="A24" s="111" t="s">
        <v>71</v>
      </c>
      <c r="B24" s="140">
        <v>0</v>
      </c>
      <c r="C24" s="131">
        <v>0</v>
      </c>
      <c r="D24" s="140">
        <v>0</v>
      </c>
      <c r="E24" s="164">
        <v>0</v>
      </c>
      <c r="F24" s="139">
        <v>456</v>
      </c>
      <c r="G24" s="145">
        <v>214</v>
      </c>
      <c r="H24" s="140">
        <v>0</v>
      </c>
      <c r="I24" s="164">
        <v>0</v>
      </c>
      <c r="J24" s="9"/>
    </row>
    <row r="25" spans="1:10" ht="21" customHeight="1">
      <c r="A25" s="110" t="s">
        <v>33</v>
      </c>
      <c r="B25" s="140">
        <v>0</v>
      </c>
      <c r="C25" s="131">
        <v>0</v>
      </c>
      <c r="D25" s="140">
        <v>586</v>
      </c>
      <c r="E25" s="164">
        <v>1900</v>
      </c>
      <c r="F25" s="139">
        <v>30742</v>
      </c>
      <c r="G25" s="145">
        <v>8364</v>
      </c>
      <c r="H25" s="140">
        <v>360</v>
      </c>
      <c r="I25" s="164">
        <v>5639</v>
      </c>
      <c r="J25" s="9"/>
    </row>
    <row r="26" spans="1:10" ht="21" customHeight="1">
      <c r="A26" s="110" t="s">
        <v>187</v>
      </c>
      <c r="B26" s="140">
        <v>0</v>
      </c>
      <c r="C26" s="131">
        <v>0</v>
      </c>
      <c r="D26" s="140">
        <v>1517</v>
      </c>
      <c r="E26" s="164">
        <v>835</v>
      </c>
      <c r="F26" s="139">
        <v>902</v>
      </c>
      <c r="G26" s="145">
        <v>946</v>
      </c>
      <c r="H26" s="140">
        <v>42</v>
      </c>
      <c r="I26" s="164">
        <v>377</v>
      </c>
      <c r="J26" s="9"/>
    </row>
    <row r="27" spans="1:10" ht="21" customHeight="1">
      <c r="A27" s="110" t="s">
        <v>188</v>
      </c>
      <c r="B27" s="140">
        <v>0</v>
      </c>
      <c r="C27" s="131">
        <v>0</v>
      </c>
      <c r="D27" s="140">
        <v>1130</v>
      </c>
      <c r="E27" s="164">
        <v>1267</v>
      </c>
      <c r="F27" s="139">
        <v>1217</v>
      </c>
      <c r="G27" s="145">
        <v>821</v>
      </c>
      <c r="H27" s="140">
        <v>34</v>
      </c>
      <c r="I27" s="164">
        <v>885</v>
      </c>
      <c r="J27" s="9"/>
    </row>
    <row r="28" spans="1:10" ht="21" customHeight="1">
      <c r="A28" s="110" t="s">
        <v>189</v>
      </c>
      <c r="B28" s="140">
        <v>2</v>
      </c>
      <c r="C28" s="131">
        <v>80</v>
      </c>
      <c r="D28" s="140">
        <v>30</v>
      </c>
      <c r="E28" s="164">
        <v>88</v>
      </c>
      <c r="F28" s="139">
        <v>393</v>
      </c>
      <c r="G28" s="145">
        <v>424</v>
      </c>
      <c r="H28" s="140">
        <v>34</v>
      </c>
      <c r="I28" s="164">
        <v>698</v>
      </c>
      <c r="J28" s="9"/>
    </row>
    <row r="29" spans="1:10" ht="21" customHeight="1">
      <c r="A29" s="110" t="s">
        <v>3</v>
      </c>
      <c r="B29" s="140">
        <v>20</v>
      </c>
      <c r="C29" s="131">
        <v>780</v>
      </c>
      <c r="D29" s="140">
        <v>101</v>
      </c>
      <c r="E29" s="164">
        <v>561</v>
      </c>
      <c r="F29" s="139">
        <v>2160</v>
      </c>
      <c r="G29" s="145">
        <v>347</v>
      </c>
      <c r="H29" s="140">
        <v>57</v>
      </c>
      <c r="I29" s="164">
        <v>987</v>
      </c>
      <c r="J29" s="9"/>
    </row>
    <row r="30" spans="1:10" ht="21" customHeight="1">
      <c r="A30" s="110" t="s">
        <v>190</v>
      </c>
      <c r="B30" s="140">
        <v>0</v>
      </c>
      <c r="C30" s="131">
        <v>0</v>
      </c>
      <c r="D30" s="140">
        <v>0</v>
      </c>
      <c r="E30" s="164">
        <v>0</v>
      </c>
      <c r="F30" s="139">
        <v>251</v>
      </c>
      <c r="G30" s="145">
        <v>0</v>
      </c>
      <c r="H30" s="140">
        <v>0</v>
      </c>
      <c r="I30" s="164">
        <v>0</v>
      </c>
      <c r="J30" s="9"/>
    </row>
    <row r="31" spans="1:10" ht="21" customHeight="1">
      <c r="A31" s="110" t="s">
        <v>4</v>
      </c>
      <c r="B31" s="140">
        <v>25</v>
      </c>
      <c r="C31" s="131">
        <v>3725</v>
      </c>
      <c r="D31" s="140">
        <v>167</v>
      </c>
      <c r="E31" s="164">
        <v>70</v>
      </c>
      <c r="F31" s="139">
        <v>3458</v>
      </c>
      <c r="G31" s="145">
        <v>0</v>
      </c>
      <c r="H31" s="140">
        <v>112</v>
      </c>
      <c r="I31" s="164">
        <v>1431</v>
      </c>
      <c r="J31" s="9"/>
    </row>
    <row r="32" spans="1:10" ht="21" customHeight="1">
      <c r="A32" s="110" t="s">
        <v>5</v>
      </c>
      <c r="B32" s="140">
        <v>24</v>
      </c>
      <c r="C32" s="131">
        <v>17666</v>
      </c>
      <c r="D32" s="140">
        <v>64</v>
      </c>
      <c r="E32" s="164">
        <v>229</v>
      </c>
      <c r="F32" s="139">
        <v>3347</v>
      </c>
      <c r="G32" s="145">
        <v>1810</v>
      </c>
      <c r="H32" s="140">
        <v>28</v>
      </c>
      <c r="I32" s="164">
        <v>570</v>
      </c>
      <c r="J32" s="9"/>
    </row>
    <row r="33" spans="1:10" ht="21" customHeight="1">
      <c r="A33" s="110" t="s">
        <v>6</v>
      </c>
      <c r="B33" s="140">
        <v>0</v>
      </c>
      <c r="C33" s="131">
        <v>0</v>
      </c>
      <c r="D33" s="140">
        <v>334</v>
      </c>
      <c r="E33" s="164">
        <v>568</v>
      </c>
      <c r="F33" s="139">
        <v>1980</v>
      </c>
      <c r="G33" s="145">
        <v>106</v>
      </c>
      <c r="H33" s="140">
        <v>74</v>
      </c>
      <c r="I33" s="164">
        <v>1126</v>
      </c>
      <c r="J33" s="9"/>
    </row>
    <row r="34" spans="1:10" ht="21" customHeight="1">
      <c r="A34" s="110" t="s">
        <v>7</v>
      </c>
      <c r="B34" s="140">
        <v>42</v>
      </c>
      <c r="C34" s="131">
        <v>6128</v>
      </c>
      <c r="D34" s="140">
        <v>0</v>
      </c>
      <c r="E34" s="164">
        <v>295</v>
      </c>
      <c r="F34" s="139">
        <v>2941</v>
      </c>
      <c r="G34" s="145">
        <v>1527</v>
      </c>
      <c r="H34" s="140">
        <v>127</v>
      </c>
      <c r="I34" s="164">
        <v>2186</v>
      </c>
      <c r="J34" s="9"/>
    </row>
    <row r="35" spans="1:10" ht="21" customHeight="1">
      <c r="A35" s="110" t="s">
        <v>73</v>
      </c>
      <c r="B35" s="140">
        <v>75</v>
      </c>
      <c r="C35" s="131">
        <v>20403</v>
      </c>
      <c r="D35" s="140">
        <v>417</v>
      </c>
      <c r="E35" s="164">
        <v>898</v>
      </c>
      <c r="F35" s="139">
        <v>4516</v>
      </c>
      <c r="G35" s="145">
        <v>203</v>
      </c>
      <c r="H35" s="140">
        <v>141</v>
      </c>
      <c r="I35" s="164">
        <v>3711</v>
      </c>
      <c r="J35" s="9"/>
    </row>
    <row r="36" spans="1:10" ht="21" customHeight="1">
      <c r="A36" s="110" t="s">
        <v>84</v>
      </c>
      <c r="B36" s="140">
        <v>19</v>
      </c>
      <c r="C36" s="131">
        <v>1448</v>
      </c>
      <c r="D36" s="140">
        <v>3</v>
      </c>
      <c r="E36" s="164">
        <v>263</v>
      </c>
      <c r="F36" s="139">
        <v>679</v>
      </c>
      <c r="G36" s="145">
        <v>5</v>
      </c>
      <c r="H36" s="140">
        <v>56</v>
      </c>
      <c r="I36" s="164">
        <v>4670</v>
      </c>
      <c r="J36" s="9"/>
    </row>
    <row r="37" spans="1:10" ht="21" customHeight="1">
      <c r="A37" s="110" t="s">
        <v>36</v>
      </c>
      <c r="B37" s="140">
        <v>45</v>
      </c>
      <c r="C37" s="131">
        <v>18641</v>
      </c>
      <c r="D37" s="140">
        <v>236</v>
      </c>
      <c r="E37" s="164">
        <v>473</v>
      </c>
      <c r="F37" s="139">
        <v>3146</v>
      </c>
      <c r="G37" s="145">
        <v>1562</v>
      </c>
      <c r="H37" s="140">
        <v>138</v>
      </c>
      <c r="I37" s="164">
        <v>2945</v>
      </c>
      <c r="J37" s="9"/>
    </row>
    <row r="38" spans="1:10" ht="21" customHeight="1">
      <c r="A38" s="112" t="s">
        <v>191</v>
      </c>
      <c r="B38" s="167" t="s">
        <v>83</v>
      </c>
      <c r="C38" s="132" t="s">
        <v>83</v>
      </c>
      <c r="D38" s="167" t="s">
        <v>83</v>
      </c>
      <c r="E38" s="168" t="s">
        <v>83</v>
      </c>
      <c r="F38" s="149">
        <v>169</v>
      </c>
      <c r="G38" s="146"/>
      <c r="H38" s="167">
        <v>108</v>
      </c>
      <c r="I38" s="168">
        <v>2177</v>
      </c>
      <c r="J38" s="9"/>
    </row>
    <row r="39" spans="1:15" ht="33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5"/>
    </row>
    <row r="40" spans="1:10" ht="15" customHeight="1">
      <c r="A40" s="29"/>
      <c r="B40" s="29"/>
      <c r="C40" s="29"/>
      <c r="D40" s="29"/>
      <c r="E40" s="29"/>
      <c r="F40" s="29"/>
      <c r="G40" s="30"/>
      <c r="H40" s="30"/>
      <c r="I40" s="30"/>
      <c r="J40" s="12"/>
    </row>
    <row r="41" ht="24">
      <c r="D41" s="3"/>
    </row>
    <row r="43" spans="1:10" ht="13.5" customHeight="1">
      <c r="A43" s="120"/>
      <c r="B43" s="106" t="s">
        <v>214</v>
      </c>
      <c r="C43" s="107"/>
      <c r="D43" s="106" t="s">
        <v>203</v>
      </c>
      <c r="E43" s="108"/>
      <c r="F43" s="186" t="s">
        <v>212</v>
      </c>
      <c r="G43" s="104"/>
      <c r="H43" s="107" t="s">
        <v>213</v>
      </c>
      <c r="I43" s="108"/>
      <c r="J43" s="9"/>
    </row>
    <row r="44" spans="1:10" ht="13.5">
      <c r="A44" s="109" t="s">
        <v>172</v>
      </c>
      <c r="B44" s="32" t="s">
        <v>207</v>
      </c>
      <c r="C44" s="180" t="s">
        <v>209</v>
      </c>
      <c r="D44" s="178" t="s">
        <v>210</v>
      </c>
      <c r="E44" s="182" t="s">
        <v>211</v>
      </c>
      <c r="F44" s="187"/>
      <c r="G44" s="48" t="s">
        <v>204</v>
      </c>
      <c r="H44" s="125" t="s">
        <v>205</v>
      </c>
      <c r="I44" s="62" t="s">
        <v>206</v>
      </c>
      <c r="J44" s="9"/>
    </row>
    <row r="45" spans="1:10" ht="13.5">
      <c r="A45" s="109"/>
      <c r="B45" s="128" t="s">
        <v>208</v>
      </c>
      <c r="C45" s="181"/>
      <c r="D45" s="179"/>
      <c r="E45" s="183"/>
      <c r="F45" s="187"/>
      <c r="G45" s="122"/>
      <c r="H45" s="126"/>
      <c r="I45" s="62"/>
      <c r="J45" s="9"/>
    </row>
    <row r="46" spans="1:10" ht="13.5">
      <c r="A46" s="7"/>
      <c r="B46" s="124" t="s">
        <v>199</v>
      </c>
      <c r="C46" s="70" t="s">
        <v>93</v>
      </c>
      <c r="D46" s="124" t="s">
        <v>93</v>
      </c>
      <c r="E46" s="123" t="s">
        <v>93</v>
      </c>
      <c r="F46" s="70" t="s">
        <v>200</v>
      </c>
      <c r="G46" s="121" t="s">
        <v>201</v>
      </c>
      <c r="H46" s="127" t="s">
        <v>202</v>
      </c>
      <c r="I46" s="73" t="s">
        <v>65</v>
      </c>
      <c r="J46" s="9"/>
    </row>
    <row r="47" spans="1:10" ht="21" customHeight="1">
      <c r="A47" s="8" t="s">
        <v>81</v>
      </c>
      <c r="B47" s="163">
        <v>3</v>
      </c>
      <c r="C47" s="130">
        <v>902</v>
      </c>
      <c r="D47" s="163">
        <v>7</v>
      </c>
      <c r="E47" s="166">
        <v>385</v>
      </c>
      <c r="F47" s="165">
        <v>875</v>
      </c>
      <c r="G47" s="147">
        <v>176</v>
      </c>
      <c r="H47" s="169">
        <v>36</v>
      </c>
      <c r="I47" s="166">
        <v>368</v>
      </c>
      <c r="J47" s="9"/>
    </row>
    <row r="48" spans="1:10" ht="21" customHeight="1">
      <c r="A48" s="6" t="s">
        <v>192</v>
      </c>
      <c r="B48" s="140">
        <v>0</v>
      </c>
      <c r="C48" s="131">
        <v>0</v>
      </c>
      <c r="D48" s="140">
        <v>0</v>
      </c>
      <c r="E48" s="164">
        <v>0</v>
      </c>
      <c r="F48" s="145">
        <v>0</v>
      </c>
      <c r="G48" s="139">
        <v>0</v>
      </c>
      <c r="H48" s="170">
        <v>0</v>
      </c>
      <c r="I48" s="164">
        <v>0</v>
      </c>
      <c r="J48" s="9"/>
    </row>
    <row r="49" spans="1:10" ht="21" customHeight="1">
      <c r="A49" s="6" t="s">
        <v>75</v>
      </c>
      <c r="B49" s="140">
        <v>4</v>
      </c>
      <c r="C49" s="131">
        <v>444</v>
      </c>
      <c r="D49" s="140">
        <v>4</v>
      </c>
      <c r="E49" s="164">
        <v>0</v>
      </c>
      <c r="F49" s="145">
        <v>0</v>
      </c>
      <c r="G49" s="139">
        <v>0</v>
      </c>
      <c r="H49" s="170">
        <v>0</v>
      </c>
      <c r="I49" s="164">
        <v>0</v>
      </c>
      <c r="J49" s="9"/>
    </row>
    <row r="50" spans="1:10" ht="21" customHeight="1">
      <c r="A50" s="6" t="s">
        <v>76</v>
      </c>
      <c r="B50" s="140">
        <v>0</v>
      </c>
      <c r="C50" s="131">
        <v>0</v>
      </c>
      <c r="D50" s="140">
        <v>0</v>
      </c>
      <c r="E50" s="164">
        <v>0</v>
      </c>
      <c r="F50" s="145">
        <v>0</v>
      </c>
      <c r="G50" s="139">
        <v>0</v>
      </c>
      <c r="H50" s="170">
        <v>0</v>
      </c>
      <c r="I50" s="164">
        <v>0</v>
      </c>
      <c r="J50" s="9"/>
    </row>
    <row r="51" spans="1:10" ht="21" customHeight="1">
      <c r="A51" s="6" t="s">
        <v>77</v>
      </c>
      <c r="B51" s="140">
        <v>7</v>
      </c>
      <c r="C51" s="131">
        <v>5255</v>
      </c>
      <c r="D51" s="140">
        <v>15</v>
      </c>
      <c r="E51" s="164">
        <v>250</v>
      </c>
      <c r="F51" s="145">
        <v>3203</v>
      </c>
      <c r="G51" s="139">
        <v>1325</v>
      </c>
      <c r="H51" s="170">
        <v>69</v>
      </c>
      <c r="I51" s="164">
        <v>812</v>
      </c>
      <c r="J51" s="9"/>
    </row>
    <row r="52" spans="1:10" ht="21" customHeight="1">
      <c r="A52" s="6" t="s">
        <v>78</v>
      </c>
      <c r="B52" s="140">
        <v>0</v>
      </c>
      <c r="C52" s="131">
        <v>0</v>
      </c>
      <c r="D52" s="140">
        <v>18</v>
      </c>
      <c r="E52" s="164">
        <v>49</v>
      </c>
      <c r="F52" s="145">
        <v>0</v>
      </c>
      <c r="G52" s="139">
        <v>0</v>
      </c>
      <c r="H52" s="170">
        <v>0</v>
      </c>
      <c r="I52" s="164">
        <v>0</v>
      </c>
      <c r="J52" s="9"/>
    </row>
    <row r="53" spans="1:10" ht="21" customHeight="1">
      <c r="A53" s="6" t="s">
        <v>79</v>
      </c>
      <c r="B53" s="140">
        <v>5</v>
      </c>
      <c r="C53" s="131">
        <v>177</v>
      </c>
      <c r="D53" s="140">
        <v>294</v>
      </c>
      <c r="E53" s="164">
        <v>410</v>
      </c>
      <c r="F53" s="145">
        <v>4088</v>
      </c>
      <c r="G53" s="139">
        <v>62</v>
      </c>
      <c r="H53" s="170">
        <v>84</v>
      </c>
      <c r="I53" s="164">
        <v>1479</v>
      </c>
      <c r="J53" s="9"/>
    </row>
    <row r="54" spans="1:10" ht="21" customHeight="1">
      <c r="A54" s="6" t="s">
        <v>80</v>
      </c>
      <c r="B54" s="140">
        <v>18</v>
      </c>
      <c r="C54" s="131">
        <v>2310</v>
      </c>
      <c r="D54" s="140">
        <v>262</v>
      </c>
      <c r="E54" s="164">
        <v>853</v>
      </c>
      <c r="F54" s="145">
        <v>3624</v>
      </c>
      <c r="G54" s="139">
        <v>233</v>
      </c>
      <c r="H54" s="170">
        <v>3</v>
      </c>
      <c r="I54" s="164">
        <v>380</v>
      </c>
      <c r="J54" s="9"/>
    </row>
    <row r="55" spans="1:10" ht="21" customHeight="1">
      <c r="A55" s="114" t="s">
        <v>8</v>
      </c>
      <c r="B55" s="171">
        <f>SUM(B8:B54)</f>
        <v>396</v>
      </c>
      <c r="C55" s="135">
        <f>SUM(C8:C54)</f>
        <v>107592</v>
      </c>
      <c r="D55" s="171">
        <f aca="true" t="shared" si="0" ref="D55:I55">SUM(D8:D54)</f>
        <v>6036</v>
      </c>
      <c r="E55" s="172">
        <f t="shared" si="0"/>
        <v>11532</v>
      </c>
      <c r="F55" s="173">
        <f>SUM(F8:F54)</f>
        <v>105963</v>
      </c>
      <c r="G55" s="148">
        <f>SUM(G8:G54)</f>
        <v>33708</v>
      </c>
      <c r="H55" s="174">
        <f t="shared" si="0"/>
        <v>2597</v>
      </c>
      <c r="I55" s="172">
        <f t="shared" si="0"/>
        <v>52434</v>
      </c>
      <c r="J55" s="9"/>
    </row>
    <row r="56" spans="1:10" ht="21" customHeight="1">
      <c r="A56" s="6" t="s">
        <v>193</v>
      </c>
      <c r="B56" s="140">
        <v>29</v>
      </c>
      <c r="C56" s="131">
        <v>3416</v>
      </c>
      <c r="D56" s="163">
        <v>384</v>
      </c>
      <c r="E56" s="166">
        <v>663</v>
      </c>
      <c r="F56" s="165">
        <v>1228</v>
      </c>
      <c r="G56" s="147">
        <v>152</v>
      </c>
      <c r="H56" s="169">
        <v>44</v>
      </c>
      <c r="I56" s="166">
        <v>540</v>
      </c>
      <c r="J56" s="9"/>
    </row>
    <row r="57" spans="1:10" ht="21" customHeight="1">
      <c r="A57" s="6" t="s">
        <v>194</v>
      </c>
      <c r="B57" s="140">
        <v>17</v>
      </c>
      <c r="C57" s="131">
        <v>1577</v>
      </c>
      <c r="D57" s="140">
        <v>122</v>
      </c>
      <c r="E57" s="164">
        <v>400</v>
      </c>
      <c r="F57" s="145">
        <v>876</v>
      </c>
      <c r="G57" s="139">
        <v>823</v>
      </c>
      <c r="H57" s="170">
        <v>48</v>
      </c>
      <c r="I57" s="164">
        <v>656</v>
      </c>
      <c r="J57" s="9"/>
    </row>
    <row r="58" spans="1:10" ht="21" customHeight="1">
      <c r="A58" s="6" t="s">
        <v>9</v>
      </c>
      <c r="B58" s="140">
        <v>13</v>
      </c>
      <c r="C58" s="131">
        <v>1239</v>
      </c>
      <c r="D58" s="140">
        <v>1</v>
      </c>
      <c r="E58" s="164">
        <v>307</v>
      </c>
      <c r="F58" s="145">
        <v>1457</v>
      </c>
      <c r="G58" s="139">
        <v>0</v>
      </c>
      <c r="H58" s="170">
        <v>15</v>
      </c>
      <c r="I58" s="164">
        <v>412</v>
      </c>
      <c r="J58" s="9"/>
    </row>
    <row r="59" spans="1:10" ht="21" customHeight="1">
      <c r="A59" s="6" t="s">
        <v>10</v>
      </c>
      <c r="B59" s="140">
        <v>27</v>
      </c>
      <c r="C59" s="131">
        <v>2139</v>
      </c>
      <c r="D59" s="140">
        <v>289</v>
      </c>
      <c r="E59" s="164">
        <v>283</v>
      </c>
      <c r="F59" s="145">
        <v>1789</v>
      </c>
      <c r="G59" s="139">
        <v>142</v>
      </c>
      <c r="H59" s="170">
        <v>58</v>
      </c>
      <c r="I59" s="164">
        <v>986</v>
      </c>
      <c r="J59" s="9"/>
    </row>
    <row r="60" spans="1:10" ht="21" customHeight="1">
      <c r="A60" s="6" t="s">
        <v>11</v>
      </c>
      <c r="B60" s="140">
        <v>0</v>
      </c>
      <c r="C60" s="131">
        <v>0</v>
      </c>
      <c r="D60" s="140">
        <v>98</v>
      </c>
      <c r="E60" s="164">
        <v>120</v>
      </c>
      <c r="F60" s="145">
        <v>4955</v>
      </c>
      <c r="G60" s="139">
        <v>39</v>
      </c>
      <c r="H60" s="170">
        <v>24</v>
      </c>
      <c r="I60" s="164">
        <v>302</v>
      </c>
      <c r="J60" s="9"/>
    </row>
    <row r="61" spans="1:10" ht="21" customHeight="1">
      <c r="A61" s="6" t="s">
        <v>12</v>
      </c>
      <c r="B61" s="140">
        <v>27</v>
      </c>
      <c r="C61" s="131">
        <v>2267</v>
      </c>
      <c r="D61" s="140">
        <v>296</v>
      </c>
      <c r="E61" s="164">
        <v>600</v>
      </c>
      <c r="F61" s="145">
        <v>2141</v>
      </c>
      <c r="G61" s="139">
        <v>2655</v>
      </c>
      <c r="H61" s="170">
        <v>163</v>
      </c>
      <c r="I61" s="164">
        <v>2547</v>
      </c>
      <c r="J61" s="9"/>
    </row>
    <row r="62" spans="1:10" ht="21" customHeight="1">
      <c r="A62" s="6" t="s">
        <v>13</v>
      </c>
      <c r="B62" s="140">
        <v>1</v>
      </c>
      <c r="C62" s="131">
        <v>100</v>
      </c>
      <c r="D62" s="140">
        <v>262</v>
      </c>
      <c r="E62" s="164">
        <v>279</v>
      </c>
      <c r="F62" s="145">
        <v>1291</v>
      </c>
      <c r="G62" s="139">
        <v>92</v>
      </c>
      <c r="H62" s="170">
        <v>19</v>
      </c>
      <c r="I62" s="164">
        <v>287</v>
      </c>
      <c r="J62" s="9"/>
    </row>
    <row r="63" spans="1:10" ht="21" customHeight="1">
      <c r="A63" s="6" t="s">
        <v>34</v>
      </c>
      <c r="B63" s="140">
        <v>19</v>
      </c>
      <c r="C63" s="131">
        <v>7750</v>
      </c>
      <c r="D63" s="140">
        <v>272</v>
      </c>
      <c r="E63" s="164">
        <v>656</v>
      </c>
      <c r="F63" s="145">
        <v>603</v>
      </c>
      <c r="G63" s="139">
        <v>650</v>
      </c>
      <c r="H63" s="170">
        <v>66</v>
      </c>
      <c r="I63" s="164">
        <v>2556</v>
      </c>
      <c r="J63" s="9"/>
    </row>
    <row r="64" spans="1:10" ht="21" customHeight="1">
      <c r="A64" s="6" t="s">
        <v>195</v>
      </c>
      <c r="B64" s="140" t="s">
        <v>83</v>
      </c>
      <c r="C64" s="131" t="s">
        <v>83</v>
      </c>
      <c r="D64" s="140" t="s">
        <v>83</v>
      </c>
      <c r="E64" s="164" t="s">
        <v>83</v>
      </c>
      <c r="F64" s="145">
        <v>466</v>
      </c>
      <c r="G64" s="139">
        <v>200</v>
      </c>
      <c r="H64" s="170">
        <v>26</v>
      </c>
      <c r="I64" s="164">
        <v>444</v>
      </c>
      <c r="J64" s="9"/>
    </row>
    <row r="65" spans="1:10" ht="21" customHeight="1">
      <c r="A65" s="6" t="s">
        <v>196</v>
      </c>
      <c r="B65" s="140" t="s">
        <v>83</v>
      </c>
      <c r="C65" s="131" t="s">
        <v>83</v>
      </c>
      <c r="D65" s="140" t="s">
        <v>83</v>
      </c>
      <c r="E65" s="164" t="s">
        <v>83</v>
      </c>
      <c r="F65" s="145">
        <v>59</v>
      </c>
      <c r="G65" s="139">
        <v>150</v>
      </c>
      <c r="H65" s="170">
        <v>0</v>
      </c>
      <c r="I65" s="164">
        <v>0</v>
      </c>
      <c r="J65" s="9"/>
    </row>
    <row r="66" spans="1:10" ht="21" customHeight="1">
      <c r="A66" s="6" t="s">
        <v>14</v>
      </c>
      <c r="B66" s="140">
        <v>5</v>
      </c>
      <c r="C66" s="131">
        <v>1190</v>
      </c>
      <c r="D66" s="175" t="s">
        <v>216</v>
      </c>
      <c r="E66" s="176" t="s">
        <v>216</v>
      </c>
      <c r="F66" s="145">
        <v>2336</v>
      </c>
      <c r="G66" s="139">
        <v>61</v>
      </c>
      <c r="H66" s="170">
        <v>32</v>
      </c>
      <c r="I66" s="164">
        <v>325</v>
      </c>
      <c r="J66" s="9"/>
    </row>
    <row r="67" spans="1:10" ht="21" customHeight="1">
      <c r="A67" s="6" t="s">
        <v>15</v>
      </c>
      <c r="B67" s="140">
        <v>36</v>
      </c>
      <c r="C67" s="131">
        <v>12113</v>
      </c>
      <c r="D67" s="140">
        <v>404</v>
      </c>
      <c r="E67" s="164">
        <v>1054</v>
      </c>
      <c r="F67" s="145">
        <v>10908</v>
      </c>
      <c r="G67" s="139">
        <v>308</v>
      </c>
      <c r="H67" s="170">
        <v>109</v>
      </c>
      <c r="I67" s="164">
        <v>1604</v>
      </c>
      <c r="J67" s="9"/>
    </row>
    <row r="68" spans="1:10" ht="21" customHeight="1">
      <c r="A68" s="6" t="s">
        <v>16</v>
      </c>
      <c r="B68" s="140">
        <v>0</v>
      </c>
      <c r="C68" s="131">
        <v>0</v>
      </c>
      <c r="D68" s="140">
        <v>91</v>
      </c>
      <c r="E68" s="164">
        <v>174</v>
      </c>
      <c r="F68" s="145">
        <v>1131</v>
      </c>
      <c r="G68" s="139">
        <v>186</v>
      </c>
      <c r="H68" s="170">
        <v>12</v>
      </c>
      <c r="I68" s="164">
        <v>120</v>
      </c>
      <c r="J68" s="9"/>
    </row>
    <row r="69" spans="1:10" ht="21" customHeight="1">
      <c r="A69" s="6" t="s">
        <v>17</v>
      </c>
      <c r="B69" s="140">
        <v>0</v>
      </c>
      <c r="C69" s="131">
        <v>0</v>
      </c>
      <c r="D69" s="140">
        <v>0</v>
      </c>
      <c r="E69" s="164">
        <v>284</v>
      </c>
      <c r="F69" s="145">
        <v>192</v>
      </c>
      <c r="G69" s="139">
        <v>0</v>
      </c>
      <c r="H69" s="170">
        <v>32</v>
      </c>
      <c r="I69" s="164">
        <v>920</v>
      </c>
      <c r="J69" s="9"/>
    </row>
    <row r="70" spans="1:10" ht="21" customHeight="1">
      <c r="A70" s="7" t="s">
        <v>18</v>
      </c>
      <c r="B70" s="167">
        <v>18</v>
      </c>
      <c r="C70" s="132">
        <v>485</v>
      </c>
      <c r="D70" s="140">
        <v>70</v>
      </c>
      <c r="E70" s="164">
        <v>680</v>
      </c>
      <c r="F70" s="145">
        <v>1565</v>
      </c>
      <c r="G70" s="139">
        <v>550</v>
      </c>
      <c r="H70" s="170">
        <v>153</v>
      </c>
      <c r="I70" s="168">
        <v>4051</v>
      </c>
      <c r="J70" s="9"/>
    </row>
    <row r="71" spans="1:10" ht="21" customHeight="1">
      <c r="A71" s="114" t="s">
        <v>19</v>
      </c>
      <c r="B71" s="171">
        <f>SUM(B56:B70)</f>
        <v>192</v>
      </c>
      <c r="C71" s="135">
        <f>SUM(C56:C70)</f>
        <v>32276</v>
      </c>
      <c r="D71" s="171">
        <f aca="true" t="shared" si="1" ref="D71:I71">SUM(D56:D70)</f>
        <v>2289</v>
      </c>
      <c r="E71" s="172">
        <f t="shared" si="1"/>
        <v>5500</v>
      </c>
      <c r="F71" s="173">
        <f>SUM(F56:F70)</f>
        <v>30997</v>
      </c>
      <c r="G71" s="148">
        <f>SUM(G56:G70)</f>
        <v>6008</v>
      </c>
      <c r="H71" s="174">
        <f t="shared" si="1"/>
        <v>801</v>
      </c>
      <c r="I71" s="172">
        <f t="shared" si="1"/>
        <v>15750</v>
      </c>
      <c r="J71" s="9"/>
    </row>
    <row r="72" spans="1:10" ht="21" customHeight="1">
      <c r="A72" s="114" t="s">
        <v>20</v>
      </c>
      <c r="B72" s="171">
        <f>B55+B71</f>
        <v>588</v>
      </c>
      <c r="C72" s="135">
        <f>C55+C71</f>
        <v>139868</v>
      </c>
      <c r="D72" s="171">
        <f aca="true" t="shared" si="2" ref="D72:I72">D55+D71</f>
        <v>8325</v>
      </c>
      <c r="E72" s="172">
        <f t="shared" si="2"/>
        <v>17032</v>
      </c>
      <c r="F72" s="173">
        <f>F55+F71</f>
        <v>136960</v>
      </c>
      <c r="G72" s="148">
        <f>G55+G71</f>
        <v>39716</v>
      </c>
      <c r="H72" s="174">
        <f t="shared" si="2"/>
        <v>3398</v>
      </c>
      <c r="I72" s="172">
        <f t="shared" si="2"/>
        <v>68184</v>
      </c>
      <c r="J72" s="9"/>
    </row>
    <row r="73" spans="1:10" ht="21" customHeight="1">
      <c r="A73" s="8" t="s">
        <v>21</v>
      </c>
      <c r="B73" s="163">
        <v>13</v>
      </c>
      <c r="C73" s="130">
        <v>1239</v>
      </c>
      <c r="D73" s="140">
        <v>0</v>
      </c>
      <c r="E73" s="164">
        <v>310</v>
      </c>
      <c r="F73" s="145">
        <v>1512</v>
      </c>
      <c r="G73" s="139">
        <v>150</v>
      </c>
      <c r="H73" s="169">
        <v>58</v>
      </c>
      <c r="I73" s="166">
        <v>1610</v>
      </c>
      <c r="J73" s="9"/>
    </row>
    <row r="74" spans="1:10" ht="21" customHeight="1">
      <c r="A74" s="6" t="s">
        <v>22</v>
      </c>
      <c r="B74" s="140">
        <v>2</v>
      </c>
      <c r="C74" s="131">
        <v>280</v>
      </c>
      <c r="D74" s="140">
        <v>0</v>
      </c>
      <c r="E74" s="164">
        <v>0</v>
      </c>
      <c r="F74" s="145">
        <v>0</v>
      </c>
      <c r="G74" s="139">
        <v>0</v>
      </c>
      <c r="H74" s="170">
        <v>0</v>
      </c>
      <c r="I74" s="164">
        <v>0</v>
      </c>
      <c r="J74" s="9"/>
    </row>
    <row r="75" spans="1:10" ht="21" customHeight="1">
      <c r="A75" s="6" t="s">
        <v>197</v>
      </c>
      <c r="B75" s="140">
        <v>2</v>
      </c>
      <c r="C75" s="131">
        <v>87</v>
      </c>
      <c r="D75" s="140">
        <v>0</v>
      </c>
      <c r="E75" s="164">
        <v>0</v>
      </c>
      <c r="F75" s="145">
        <v>0</v>
      </c>
      <c r="G75" s="139">
        <v>0</v>
      </c>
      <c r="H75" s="170">
        <v>0</v>
      </c>
      <c r="I75" s="164">
        <v>0</v>
      </c>
      <c r="J75" s="9"/>
    </row>
    <row r="76" spans="1:10" ht="21" customHeight="1">
      <c r="A76" s="6" t="s">
        <v>198</v>
      </c>
      <c r="B76" s="140">
        <v>9</v>
      </c>
      <c r="C76" s="131">
        <v>303</v>
      </c>
      <c r="D76" s="140">
        <v>0</v>
      </c>
      <c r="E76" s="164">
        <v>212</v>
      </c>
      <c r="F76" s="145">
        <v>128</v>
      </c>
      <c r="G76" s="139">
        <v>3</v>
      </c>
      <c r="H76" s="170">
        <v>35</v>
      </c>
      <c r="I76" s="164">
        <v>426</v>
      </c>
      <c r="J76" s="9"/>
    </row>
    <row r="77" spans="1:10" ht="21" customHeight="1">
      <c r="A77" s="114" t="s">
        <v>23</v>
      </c>
      <c r="B77" s="171">
        <f>SUM(B73:B76)</f>
        <v>26</v>
      </c>
      <c r="C77" s="135">
        <f>SUM(C73:C76)</f>
        <v>1909</v>
      </c>
      <c r="D77" s="171">
        <f aca="true" t="shared" si="3" ref="D77:I77">SUM(D73:D76)</f>
        <v>0</v>
      </c>
      <c r="E77" s="172">
        <f t="shared" si="3"/>
        <v>522</v>
      </c>
      <c r="F77" s="173">
        <f>SUM(F73:F76)</f>
        <v>1640</v>
      </c>
      <c r="G77" s="148">
        <f>SUM(G73:G76)</f>
        <v>153</v>
      </c>
      <c r="H77" s="174">
        <f t="shared" si="3"/>
        <v>93</v>
      </c>
      <c r="I77" s="172">
        <f t="shared" si="3"/>
        <v>2036</v>
      </c>
      <c r="J77" s="9"/>
    </row>
    <row r="78" spans="1:10" ht="21" customHeight="1">
      <c r="A78" s="114" t="s">
        <v>24</v>
      </c>
      <c r="B78" s="171">
        <f>B72+B77</f>
        <v>614</v>
      </c>
      <c r="C78" s="135">
        <f>C72+C77</f>
        <v>141777</v>
      </c>
      <c r="D78" s="171">
        <f aca="true" t="shared" si="4" ref="D78:I78">D72+D77</f>
        <v>8325</v>
      </c>
      <c r="E78" s="172">
        <f t="shared" si="4"/>
        <v>17554</v>
      </c>
      <c r="F78" s="173">
        <f>F72+F77</f>
        <v>138600</v>
      </c>
      <c r="G78" s="148">
        <f>G72+G77</f>
        <v>39869</v>
      </c>
      <c r="H78" s="174">
        <f t="shared" si="4"/>
        <v>3491</v>
      </c>
      <c r="I78" s="172">
        <f t="shared" si="4"/>
        <v>70220</v>
      </c>
      <c r="J78" s="9"/>
    </row>
    <row r="79" spans="1:10" ht="21" customHeight="1">
      <c r="A79" s="114" t="s">
        <v>25</v>
      </c>
      <c r="B79" s="171">
        <f>B7+B78</f>
        <v>614</v>
      </c>
      <c r="C79" s="135">
        <f aca="true" t="shared" si="5" ref="C79:I79">C7+C78</f>
        <v>141777</v>
      </c>
      <c r="D79" s="171">
        <f t="shared" si="5"/>
        <v>25910</v>
      </c>
      <c r="E79" s="172">
        <f t="shared" si="5"/>
        <v>23070</v>
      </c>
      <c r="F79" s="173">
        <f t="shared" si="5"/>
        <v>268331</v>
      </c>
      <c r="G79" s="148">
        <f t="shared" si="5"/>
        <v>50659</v>
      </c>
      <c r="H79" s="174">
        <f t="shared" si="5"/>
        <v>3508</v>
      </c>
      <c r="I79" s="172">
        <f t="shared" si="5"/>
        <v>71483</v>
      </c>
      <c r="J79" s="9"/>
    </row>
    <row r="80" spans="1:15" ht="12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5"/>
    </row>
    <row r="81" spans="1:10" ht="15" customHeight="1">
      <c r="A81" s="29"/>
      <c r="B81" s="29"/>
      <c r="C81" s="29"/>
      <c r="D81" s="29"/>
      <c r="E81" s="29"/>
      <c r="F81" s="29"/>
      <c r="G81" s="30"/>
      <c r="H81" s="30"/>
      <c r="I81" s="30"/>
      <c r="J81" s="12"/>
    </row>
    <row r="82" spans="1:10" ht="13.5">
      <c r="A82" s="9"/>
      <c r="B82" s="14"/>
      <c r="C82" s="15"/>
      <c r="D82" s="9"/>
      <c r="E82" s="9"/>
      <c r="F82" s="9"/>
      <c r="G82" s="9"/>
      <c r="H82" s="14"/>
      <c r="I82" s="14"/>
      <c r="J82" s="9"/>
    </row>
    <row r="83" spans="1:10" ht="13.5">
      <c r="A83" s="5"/>
      <c r="B83" s="5"/>
      <c r="C83" s="16"/>
      <c r="D83" s="5"/>
      <c r="E83" s="5"/>
      <c r="F83" s="5"/>
      <c r="G83" s="5"/>
      <c r="H83" s="9"/>
      <c r="I83" s="14"/>
      <c r="J83" s="5"/>
    </row>
    <row r="84" spans="1:10" ht="13.5">
      <c r="A84" s="5"/>
      <c r="B84" s="5"/>
      <c r="C84" s="16"/>
      <c r="D84" s="5"/>
      <c r="E84" s="5"/>
      <c r="F84" s="5"/>
      <c r="G84" s="5"/>
      <c r="H84" s="9"/>
      <c r="I84" s="14"/>
      <c r="J84" s="5"/>
    </row>
  </sheetData>
  <mergeCells count="8">
    <mergeCell ref="F43:F45"/>
    <mergeCell ref="C44:C45"/>
    <mergeCell ref="D44:D45"/>
    <mergeCell ref="E44:E45"/>
    <mergeCell ref="C4:C5"/>
    <mergeCell ref="D4:D5"/>
    <mergeCell ref="E4:E5"/>
    <mergeCell ref="F3:F5"/>
  </mergeCells>
  <conditionalFormatting sqref="B30:E30">
    <cfRule type="cellIs" priority="1" dxfId="0" operator="equal" stopIfTrue="1">
      <formula>0</formula>
    </cfRule>
  </conditionalFormatting>
  <printOptions horizontalCentered="1"/>
  <pageMargins left="0.6692913385826772" right="0.6692913385826772" top="0.9055118110236221" bottom="0.3149606299212598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教育委員会事務局図書館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</dc:creator>
  <cp:keywords/>
  <dc:description/>
  <cp:lastModifiedBy>図書館普及</cp:lastModifiedBy>
  <cp:lastPrinted>2005-10-17T06:43:04Z</cp:lastPrinted>
  <dcterms:created xsi:type="dcterms:W3CDTF">2002-09-11T02:43:10Z</dcterms:created>
  <dcterms:modified xsi:type="dcterms:W3CDTF">2005-10-31T02:25:43Z</dcterms:modified>
  <cp:category/>
  <cp:version/>
  <cp:contentType/>
  <cp:contentStatus/>
</cp:coreProperties>
</file>